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array.xml" ContentType="application/vnd.ms-excel.rdarray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uisy\Documents\Carteras-Cryptos-PC\"/>
    </mc:Choice>
  </mc:AlternateContent>
  <xr:revisionPtr revIDLastSave="0" documentId="13_ncr:1_{3A069D8D-557E-4B87-8E6A-C1AE2D09E193}" xr6:coauthVersionLast="47" xr6:coauthVersionMax="47" xr10:uidLastSave="{00000000-0000-0000-0000-000000000000}"/>
  <bookViews>
    <workbookView xWindow="1464" yWindow="4284" windowWidth="17256" windowHeight="9408" activeTab="4" xr2:uid="{CF8D1C17-0F52-4AE4-9D84-B865B38A7D2D}"/>
  </bookViews>
  <sheets>
    <sheet name="Database" sheetId="3" r:id="rId1"/>
    <sheet name="Cantidad Invertida" sheetId="6" r:id="rId2"/>
    <sheet name="Balance" sheetId="12" r:id="rId3"/>
    <sheet name="Entradas " sheetId="1" r:id="rId4"/>
    <sheet name="Comisiones" sheetId="10" r:id="rId5"/>
    <sheet name="Conversion" sheetId="4" r:id="rId6"/>
  </sheets>
  <definedNames>
    <definedName name="DatosExternos_1" localSheetId="0" hidden="1">Database!$A$1:$D$17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4" i="1" l="1"/>
  <c r="D43" i="1"/>
  <c r="D42" i="1"/>
  <c r="D41" i="1"/>
  <c r="D40" i="1"/>
  <c r="D39" i="1"/>
  <c r="D8" i="6"/>
  <c r="C8" i="6" s="1"/>
  <c r="D7" i="6"/>
  <c r="C7" i="6" s="1"/>
  <c r="D6" i="6"/>
  <c r="C6" i="6" s="1"/>
  <c r="D5" i="6"/>
  <c r="D4" i="6"/>
  <c r="D3" i="6"/>
  <c r="D26" i="1"/>
  <c r="D25" i="1"/>
  <c r="D24" i="1"/>
  <c r="D31" i="1"/>
  <c r="D33" i="1"/>
  <c r="D32" i="1"/>
  <c r="D30" i="1"/>
  <c r="D35" i="1"/>
  <c r="D34" i="1"/>
  <c r="D15" i="1"/>
  <c r="D22" i="1"/>
  <c r="F7" i="6"/>
  <c r="C7" i="1" s="1"/>
  <c r="D23" i="1"/>
  <c r="D21" i="1"/>
  <c r="D16" i="1"/>
  <c r="D14" i="1"/>
  <c r="I7" i="6"/>
  <c r="K7" i="6" s="1"/>
  <c r="D12" i="1"/>
  <c r="I8" i="6"/>
  <c r="K8" i="6" s="1"/>
  <c r="D8" i="1"/>
  <c r="D6" i="1"/>
  <c r="E6" i="1" s="1"/>
  <c r="E7" i="1"/>
  <c r="E5" i="1"/>
  <c r="E4" i="1"/>
  <c r="F8" i="6"/>
  <c r="C8" i="1" s="1"/>
  <c r="B8" i="6"/>
  <c r="B7" i="6"/>
  <c r="B6" i="6"/>
  <c r="C44" i="1" l="1"/>
  <c r="C43" i="1"/>
  <c r="C34" i="1"/>
  <c r="C35" i="1"/>
  <c r="C25" i="1"/>
  <c r="C26" i="1"/>
  <c r="C17" i="1"/>
  <c r="J8" i="6" s="1"/>
  <c r="C16" i="1"/>
  <c r="J7" i="6" s="1"/>
  <c r="L7" i="6"/>
  <c r="L8" i="6"/>
  <c r="D3" i="1"/>
  <c r="F5" i="6" l="1"/>
  <c r="C41" i="1" s="1"/>
  <c r="F3" i="6"/>
  <c r="F1" i="4" a="1"/>
  <c r="I1" i="4" a="1"/>
  <c r="C30" i="1" l="1"/>
  <c r="C39" i="1"/>
  <c r="C23" i="1"/>
  <c r="C32" i="1"/>
  <c r="C12" i="1"/>
  <c r="C21" i="1"/>
  <c r="C14" i="1"/>
  <c r="C5" i="1"/>
  <c r="C3" i="1"/>
  <c r="I1" i="4"/>
  <c r="F1" i="4"/>
  <c r="C3" i="12" s="1"/>
  <c r="E4" i="10" l="1"/>
  <c r="E5" i="10"/>
  <c r="E7" i="6"/>
  <c r="E8" i="6"/>
  <c r="E3" i="10"/>
  <c r="E5" i="6"/>
  <c r="E3" i="6"/>
  <c r="J3" i="6" s="1"/>
  <c r="B5" i="6"/>
  <c r="B4" i="6"/>
  <c r="B3" i="6"/>
  <c r="C5" i="6"/>
  <c r="C4" i="6"/>
  <c r="C3" i="6"/>
  <c r="A7" i="10" l="1"/>
  <c r="D3" i="12" s="1"/>
  <c r="I5" i="6"/>
  <c r="K5" i="6" s="1"/>
  <c r="L5" i="6" s="1"/>
  <c r="I3" i="6"/>
  <c r="K3" i="6" s="1"/>
  <c r="L3" i="6" s="1"/>
  <c r="J5" i="6" l="1"/>
  <c r="F4" i="6" l="1"/>
  <c r="I4" i="6"/>
  <c r="K4" i="6" s="1"/>
  <c r="F6" i="6"/>
  <c r="I6" i="6"/>
  <c r="K6" i="6" s="1"/>
  <c r="C33" i="1" l="1"/>
  <c r="C42" i="1"/>
  <c r="C31" i="1"/>
  <c r="C40" i="1"/>
  <c r="C6" i="1"/>
  <c r="C24" i="1"/>
  <c r="C4" i="1"/>
  <c r="C22" i="1"/>
  <c r="C13" i="1"/>
  <c r="L6" i="6"/>
  <c r="G3" i="12"/>
  <c r="E3" i="12"/>
  <c r="E4" i="6"/>
  <c r="L4" i="6"/>
  <c r="E6" i="6"/>
  <c r="C15" i="1"/>
  <c r="J6" i="6" l="1"/>
  <c r="F3" i="12"/>
  <c r="H3" i="1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10ABB57-2BFB-4FAC-8E13-9A352C64F6E4}" keepAlive="1" name="Consulta - latest?symbol=ADA,BNB,BTC,CGPT,DCK,DOGE,ETH,SOL,THETA,JUP,ARKM,CAKE,MAVIA,GFAL,U" description="Conexión a la consulta 'latest?symbol=ADA,BNB,BTC,CGPT,DCK,DOGE,ETH,SOL,THETA,JUP,ARKM,CAKE,MAVIA,GFAL,U' en el libro." type="5" refreshedVersion="8" background="1" saveData="1">
    <dbPr connection="Provider=Microsoft.Mashup.OleDb.1;Data Source=$Workbook$;Location=&quot;latest?symbol=ADA,BNB,BTC,CGPT,DCK,DOGE,ETH,SOL,THETA,JUP,ARKM,CAKE,MAVIA,GFAL,U&quot;;Extended Properties=&quot;&quot;" command="SELECT * FROM [latest?symbol=ADA,BNB,BTC,CGPT,DCK,DOGE,ETH,SOL,THETA,JUP,ARKM,CAKE,MAVIA,GFAL,U]"/>
  </connection>
  <connection id="2" xr16:uid="{ECFB1BD7-CE66-4161-BC49-84B879E765CB}" keepAlive="1" name="Consulta - latest?symbol=BTC,ETH,BNB,SOL,DOGE,ADA,THETA,CGPT,DCK" description="Conexión a la consulta 'latest?symbol=BTC,ETH,BNB,SOL,DOGE,ADA,THETA,CGPT,DCK' en el libro." type="5" refreshedVersion="8" background="1" saveData="1">
    <dbPr connection="Provider=Microsoft.Mashup.OleDb.1;Data Source=$Workbook$;Location=&quot;latest?symbol=BTC,ETH,BNB,SOL,DOGE,ADA,THETA,CGPT,DCK&quot;;Extended Properties=&quot;&quot;" command="SELECT * FROM [latest?symbol=BTC,ETH,BNB,SOL,DOGE,ADA,THETA,CGPT,DCK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30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  <bk>
      <extLst>
        <ext uri="{3e2802c4-a4d2-4d8b-9148-e3be6c30e623}">
          <xlrd:rvb i="77"/>
        </ext>
      </extLst>
    </bk>
    <bk>
      <extLst>
        <ext uri="{3e2802c4-a4d2-4d8b-9148-e3be6c30e623}">
          <xlrd:rvb i="78"/>
        </ext>
      </extLst>
    </bk>
    <bk>
      <extLst>
        <ext uri="{3e2802c4-a4d2-4d8b-9148-e3be6c30e623}">
          <xlrd:rvb i="79"/>
        </ext>
      </extLst>
    </bk>
    <bk>
      <extLst>
        <ext uri="{3e2802c4-a4d2-4d8b-9148-e3be6c30e623}">
          <xlrd:rvb i="80"/>
        </ext>
      </extLst>
    </bk>
    <bk>
      <extLst>
        <ext uri="{3e2802c4-a4d2-4d8b-9148-e3be6c30e623}">
          <xlrd:rvb i="81"/>
        </ext>
      </extLst>
    </bk>
    <bk>
      <extLst>
        <ext uri="{3e2802c4-a4d2-4d8b-9148-e3be6c30e623}">
          <xlrd:rvb i="82"/>
        </ext>
      </extLst>
    </bk>
    <bk>
      <extLst>
        <ext uri="{3e2802c4-a4d2-4d8b-9148-e3be6c30e623}">
          <xlrd:rvb i="83"/>
        </ext>
      </extLst>
    </bk>
    <bk>
      <extLst>
        <ext uri="{3e2802c4-a4d2-4d8b-9148-e3be6c30e623}">
          <xlrd:rvb i="84"/>
        </ext>
      </extLst>
    </bk>
    <bk>
      <extLst>
        <ext uri="{3e2802c4-a4d2-4d8b-9148-e3be6c30e623}">
          <xlrd:rvb i="85"/>
        </ext>
      </extLst>
    </bk>
    <bk>
      <extLst>
        <ext uri="{3e2802c4-a4d2-4d8b-9148-e3be6c30e623}">
          <xlrd:rvb i="86"/>
        </ext>
      </extLst>
    </bk>
    <bk>
      <extLst>
        <ext uri="{3e2802c4-a4d2-4d8b-9148-e3be6c30e623}">
          <xlrd:rvb i="87"/>
        </ext>
      </extLst>
    </bk>
    <bk>
      <extLst>
        <ext uri="{3e2802c4-a4d2-4d8b-9148-e3be6c30e623}">
          <xlrd:rvb i="88"/>
        </ext>
      </extLst>
    </bk>
    <bk>
      <extLst>
        <ext uri="{3e2802c4-a4d2-4d8b-9148-e3be6c30e623}">
          <xlrd:rvb i="89"/>
        </ext>
      </extLst>
    </bk>
    <bk>
      <extLst>
        <ext uri="{3e2802c4-a4d2-4d8b-9148-e3be6c30e623}">
          <xlrd:rvb i="90"/>
        </ext>
      </extLst>
    </bk>
    <bk>
      <extLst>
        <ext uri="{3e2802c4-a4d2-4d8b-9148-e3be6c30e623}">
          <xlrd:rvb i="91"/>
        </ext>
      </extLst>
    </bk>
    <bk>
      <extLst>
        <ext uri="{3e2802c4-a4d2-4d8b-9148-e3be6c30e623}">
          <xlrd:rvb i="92"/>
        </ext>
      </extLst>
    </bk>
    <bk>
      <extLst>
        <ext uri="{3e2802c4-a4d2-4d8b-9148-e3be6c30e623}">
          <xlrd:rvb i="93"/>
        </ext>
      </extLst>
    </bk>
    <bk>
      <extLst>
        <ext uri="{3e2802c4-a4d2-4d8b-9148-e3be6c30e623}">
          <xlrd:rvb i="94"/>
        </ext>
      </extLst>
    </bk>
    <bk>
      <extLst>
        <ext uri="{3e2802c4-a4d2-4d8b-9148-e3be6c30e623}">
          <xlrd:rvb i="95"/>
        </ext>
      </extLst>
    </bk>
    <bk>
      <extLst>
        <ext uri="{3e2802c4-a4d2-4d8b-9148-e3be6c30e623}">
          <xlrd:rvb i="96"/>
        </ext>
      </extLst>
    </bk>
    <bk>
      <extLst>
        <ext uri="{3e2802c4-a4d2-4d8b-9148-e3be6c30e623}">
          <xlrd:rvb i="97"/>
        </ext>
      </extLst>
    </bk>
    <bk>
      <extLst>
        <ext uri="{3e2802c4-a4d2-4d8b-9148-e3be6c30e623}">
          <xlrd:rvb i="98"/>
        </ext>
      </extLst>
    </bk>
    <bk>
      <extLst>
        <ext uri="{3e2802c4-a4d2-4d8b-9148-e3be6c30e623}">
          <xlrd:rvb i="99"/>
        </ext>
      </extLst>
    </bk>
    <bk>
      <extLst>
        <ext uri="{3e2802c4-a4d2-4d8b-9148-e3be6c30e623}">
          <xlrd:rvb i="100"/>
        </ext>
      </extLst>
    </bk>
    <bk>
      <extLst>
        <ext uri="{3e2802c4-a4d2-4d8b-9148-e3be6c30e623}">
          <xlrd:rvb i="101"/>
        </ext>
      </extLst>
    </bk>
    <bk>
      <extLst>
        <ext uri="{3e2802c4-a4d2-4d8b-9148-e3be6c30e623}">
          <xlrd:rvb i="102"/>
        </ext>
      </extLst>
    </bk>
    <bk>
      <extLst>
        <ext uri="{3e2802c4-a4d2-4d8b-9148-e3be6c30e623}">
          <xlrd:rvb i="103"/>
        </ext>
      </extLst>
    </bk>
    <bk>
      <extLst>
        <ext uri="{3e2802c4-a4d2-4d8b-9148-e3be6c30e623}">
          <xlrd:rvb i="104"/>
        </ext>
      </extLst>
    </bk>
    <bk>
      <extLst>
        <ext uri="{3e2802c4-a4d2-4d8b-9148-e3be6c30e623}">
          <xlrd:rvb i="105"/>
        </ext>
      </extLst>
    </bk>
    <bk>
      <extLst>
        <ext uri="{3e2802c4-a4d2-4d8b-9148-e3be6c30e623}">
          <xlrd:rvb i="106"/>
        </ext>
      </extLst>
    </bk>
    <bk>
      <extLst>
        <ext uri="{3e2802c4-a4d2-4d8b-9148-e3be6c30e623}">
          <xlrd:rvb i="107"/>
        </ext>
      </extLst>
    </bk>
    <bk>
      <extLst>
        <ext uri="{3e2802c4-a4d2-4d8b-9148-e3be6c30e623}">
          <xlrd:rvb i="108"/>
        </ext>
      </extLst>
    </bk>
    <bk>
      <extLst>
        <ext uri="{3e2802c4-a4d2-4d8b-9148-e3be6c30e623}">
          <xlrd:rvb i="109"/>
        </ext>
      </extLst>
    </bk>
    <bk>
      <extLst>
        <ext uri="{3e2802c4-a4d2-4d8b-9148-e3be6c30e623}">
          <xlrd:rvb i="110"/>
        </ext>
      </extLst>
    </bk>
    <bk>
      <extLst>
        <ext uri="{3e2802c4-a4d2-4d8b-9148-e3be6c30e623}">
          <xlrd:rvb i="111"/>
        </ext>
      </extLst>
    </bk>
    <bk>
      <extLst>
        <ext uri="{3e2802c4-a4d2-4d8b-9148-e3be6c30e623}">
          <xlrd:rvb i="112"/>
        </ext>
      </extLst>
    </bk>
    <bk>
      <extLst>
        <ext uri="{3e2802c4-a4d2-4d8b-9148-e3be6c30e623}">
          <xlrd:rvb i="113"/>
        </ext>
      </extLst>
    </bk>
    <bk>
      <extLst>
        <ext uri="{3e2802c4-a4d2-4d8b-9148-e3be6c30e623}">
          <xlrd:rvb i="114"/>
        </ext>
      </extLst>
    </bk>
    <bk>
      <extLst>
        <ext uri="{3e2802c4-a4d2-4d8b-9148-e3be6c30e623}">
          <xlrd:rvb i="115"/>
        </ext>
      </extLst>
    </bk>
    <bk>
      <extLst>
        <ext uri="{3e2802c4-a4d2-4d8b-9148-e3be6c30e623}">
          <xlrd:rvb i="116"/>
        </ext>
      </extLst>
    </bk>
    <bk>
      <extLst>
        <ext uri="{3e2802c4-a4d2-4d8b-9148-e3be6c30e623}">
          <xlrd:rvb i="117"/>
        </ext>
      </extLst>
    </bk>
    <bk>
      <extLst>
        <ext uri="{3e2802c4-a4d2-4d8b-9148-e3be6c30e623}">
          <xlrd:rvb i="118"/>
        </ext>
      </extLst>
    </bk>
    <bk>
      <extLst>
        <ext uri="{3e2802c4-a4d2-4d8b-9148-e3be6c30e623}">
          <xlrd:rvb i="119"/>
        </ext>
      </extLst>
    </bk>
    <bk>
      <extLst>
        <ext uri="{3e2802c4-a4d2-4d8b-9148-e3be6c30e623}">
          <xlrd:rvb i="120"/>
        </ext>
      </extLst>
    </bk>
    <bk>
      <extLst>
        <ext uri="{3e2802c4-a4d2-4d8b-9148-e3be6c30e623}">
          <xlrd:rvb i="121"/>
        </ext>
      </extLst>
    </bk>
    <bk>
      <extLst>
        <ext uri="{3e2802c4-a4d2-4d8b-9148-e3be6c30e623}">
          <xlrd:rvb i="122"/>
        </ext>
      </extLst>
    </bk>
    <bk>
      <extLst>
        <ext uri="{3e2802c4-a4d2-4d8b-9148-e3be6c30e623}">
          <xlrd:rvb i="123"/>
        </ext>
      </extLst>
    </bk>
    <bk>
      <extLst>
        <ext uri="{3e2802c4-a4d2-4d8b-9148-e3be6c30e623}">
          <xlrd:rvb i="124"/>
        </ext>
      </extLst>
    </bk>
    <bk>
      <extLst>
        <ext uri="{3e2802c4-a4d2-4d8b-9148-e3be6c30e623}">
          <xlrd:rvb i="125"/>
        </ext>
      </extLst>
    </bk>
    <bk>
      <extLst>
        <ext uri="{3e2802c4-a4d2-4d8b-9148-e3be6c30e623}">
          <xlrd:rvb i="126"/>
        </ext>
      </extLst>
    </bk>
    <bk>
      <extLst>
        <ext uri="{3e2802c4-a4d2-4d8b-9148-e3be6c30e623}">
          <xlrd:rvb i="127"/>
        </ext>
      </extLst>
    </bk>
    <bk>
      <extLst>
        <ext uri="{3e2802c4-a4d2-4d8b-9148-e3be6c30e623}">
          <xlrd:rvb i="128"/>
        </ext>
      </extLst>
    </bk>
    <bk>
      <extLst>
        <ext uri="{3e2802c4-a4d2-4d8b-9148-e3be6c30e623}">
          <xlrd:rvb i="129"/>
        </ext>
      </extLst>
    </bk>
    <bk>
      <extLst>
        <ext uri="{3e2802c4-a4d2-4d8b-9148-e3be6c30e623}">
          <xlrd:rvb i="130"/>
        </ext>
      </extLst>
    </bk>
    <bk>
      <extLst>
        <ext uri="{3e2802c4-a4d2-4d8b-9148-e3be6c30e623}">
          <xlrd:rvb i="131"/>
        </ext>
      </extLst>
    </bk>
    <bk>
      <extLst>
        <ext uri="{3e2802c4-a4d2-4d8b-9148-e3be6c30e623}">
          <xlrd:rvb i="132"/>
        </ext>
      </extLst>
    </bk>
    <bk>
      <extLst>
        <ext uri="{3e2802c4-a4d2-4d8b-9148-e3be6c30e623}">
          <xlrd:rvb i="133"/>
        </ext>
      </extLst>
    </bk>
    <bk>
      <extLst>
        <ext uri="{3e2802c4-a4d2-4d8b-9148-e3be6c30e623}">
          <xlrd:rvb i="134"/>
        </ext>
      </extLst>
    </bk>
    <bk>
      <extLst>
        <ext uri="{3e2802c4-a4d2-4d8b-9148-e3be6c30e623}">
          <xlrd:rvb i="135"/>
        </ext>
      </extLst>
    </bk>
    <bk>
      <extLst>
        <ext uri="{3e2802c4-a4d2-4d8b-9148-e3be6c30e623}">
          <xlrd:rvb i="136"/>
        </ext>
      </extLst>
    </bk>
    <bk>
      <extLst>
        <ext uri="{3e2802c4-a4d2-4d8b-9148-e3be6c30e623}">
          <xlrd:rvb i="137"/>
        </ext>
      </extLst>
    </bk>
    <bk>
      <extLst>
        <ext uri="{3e2802c4-a4d2-4d8b-9148-e3be6c30e623}">
          <xlrd:rvb i="138"/>
        </ext>
      </extLst>
    </bk>
    <bk>
      <extLst>
        <ext uri="{3e2802c4-a4d2-4d8b-9148-e3be6c30e623}">
          <xlrd:rvb i="139"/>
        </ext>
      </extLst>
    </bk>
    <bk>
      <extLst>
        <ext uri="{3e2802c4-a4d2-4d8b-9148-e3be6c30e623}">
          <xlrd:rvb i="140"/>
        </ext>
      </extLst>
    </bk>
    <bk>
      <extLst>
        <ext uri="{3e2802c4-a4d2-4d8b-9148-e3be6c30e623}">
          <xlrd:rvb i="141"/>
        </ext>
      </extLst>
    </bk>
    <bk>
      <extLst>
        <ext uri="{3e2802c4-a4d2-4d8b-9148-e3be6c30e623}">
          <xlrd:rvb i="142"/>
        </ext>
      </extLst>
    </bk>
    <bk>
      <extLst>
        <ext uri="{3e2802c4-a4d2-4d8b-9148-e3be6c30e623}">
          <xlrd:rvb i="143"/>
        </ext>
      </extLst>
    </bk>
    <bk>
      <extLst>
        <ext uri="{3e2802c4-a4d2-4d8b-9148-e3be6c30e623}">
          <xlrd:rvb i="144"/>
        </ext>
      </extLst>
    </bk>
    <bk>
      <extLst>
        <ext uri="{3e2802c4-a4d2-4d8b-9148-e3be6c30e623}">
          <xlrd:rvb i="145"/>
        </ext>
      </extLst>
    </bk>
    <bk>
      <extLst>
        <ext uri="{3e2802c4-a4d2-4d8b-9148-e3be6c30e623}">
          <xlrd:rvb i="146"/>
        </ext>
      </extLst>
    </bk>
    <bk>
      <extLst>
        <ext uri="{3e2802c4-a4d2-4d8b-9148-e3be6c30e623}">
          <xlrd:rvb i="147"/>
        </ext>
      </extLst>
    </bk>
    <bk>
      <extLst>
        <ext uri="{3e2802c4-a4d2-4d8b-9148-e3be6c30e623}">
          <xlrd:rvb i="148"/>
        </ext>
      </extLst>
    </bk>
    <bk>
      <extLst>
        <ext uri="{3e2802c4-a4d2-4d8b-9148-e3be6c30e623}">
          <xlrd:rvb i="149"/>
        </ext>
      </extLst>
    </bk>
    <bk>
      <extLst>
        <ext uri="{3e2802c4-a4d2-4d8b-9148-e3be6c30e623}">
          <xlrd:rvb i="150"/>
        </ext>
      </extLst>
    </bk>
    <bk>
      <extLst>
        <ext uri="{3e2802c4-a4d2-4d8b-9148-e3be6c30e623}">
          <xlrd:rvb i="151"/>
        </ext>
      </extLst>
    </bk>
    <bk>
      <extLst>
        <ext uri="{3e2802c4-a4d2-4d8b-9148-e3be6c30e623}">
          <xlrd:rvb i="152"/>
        </ext>
      </extLst>
    </bk>
    <bk>
      <extLst>
        <ext uri="{3e2802c4-a4d2-4d8b-9148-e3be6c30e623}">
          <xlrd:rvb i="153"/>
        </ext>
      </extLst>
    </bk>
    <bk>
      <extLst>
        <ext uri="{3e2802c4-a4d2-4d8b-9148-e3be6c30e623}">
          <xlrd:rvb i="154"/>
        </ext>
      </extLst>
    </bk>
    <bk>
      <extLst>
        <ext uri="{3e2802c4-a4d2-4d8b-9148-e3be6c30e623}">
          <xlrd:rvb i="155"/>
        </ext>
      </extLst>
    </bk>
    <bk>
      <extLst>
        <ext uri="{3e2802c4-a4d2-4d8b-9148-e3be6c30e623}">
          <xlrd:rvb i="156"/>
        </ext>
      </extLst>
    </bk>
    <bk>
      <extLst>
        <ext uri="{3e2802c4-a4d2-4d8b-9148-e3be6c30e623}">
          <xlrd:rvb i="157"/>
        </ext>
      </extLst>
    </bk>
    <bk>
      <extLst>
        <ext uri="{3e2802c4-a4d2-4d8b-9148-e3be6c30e623}">
          <xlrd:rvb i="158"/>
        </ext>
      </extLst>
    </bk>
    <bk>
      <extLst>
        <ext uri="{3e2802c4-a4d2-4d8b-9148-e3be6c30e623}">
          <xlrd:rvb i="159"/>
        </ext>
      </extLst>
    </bk>
    <bk>
      <extLst>
        <ext uri="{3e2802c4-a4d2-4d8b-9148-e3be6c30e623}">
          <xlrd:rvb i="160"/>
        </ext>
      </extLst>
    </bk>
    <bk>
      <extLst>
        <ext uri="{3e2802c4-a4d2-4d8b-9148-e3be6c30e623}">
          <xlrd:rvb i="161"/>
        </ext>
      </extLst>
    </bk>
    <bk>
      <extLst>
        <ext uri="{3e2802c4-a4d2-4d8b-9148-e3be6c30e623}">
          <xlrd:rvb i="162"/>
        </ext>
      </extLst>
    </bk>
    <bk>
      <extLst>
        <ext uri="{3e2802c4-a4d2-4d8b-9148-e3be6c30e623}">
          <xlrd:rvb i="163"/>
        </ext>
      </extLst>
    </bk>
    <bk>
      <extLst>
        <ext uri="{3e2802c4-a4d2-4d8b-9148-e3be6c30e623}">
          <xlrd:rvb i="164"/>
        </ext>
      </extLst>
    </bk>
    <bk>
      <extLst>
        <ext uri="{3e2802c4-a4d2-4d8b-9148-e3be6c30e623}">
          <xlrd:rvb i="165"/>
        </ext>
      </extLst>
    </bk>
    <bk>
      <extLst>
        <ext uri="{3e2802c4-a4d2-4d8b-9148-e3be6c30e623}">
          <xlrd:rvb i="166"/>
        </ext>
      </extLst>
    </bk>
    <bk>
      <extLst>
        <ext uri="{3e2802c4-a4d2-4d8b-9148-e3be6c30e623}">
          <xlrd:rvb i="167"/>
        </ext>
      </extLst>
    </bk>
    <bk>
      <extLst>
        <ext uri="{3e2802c4-a4d2-4d8b-9148-e3be6c30e623}">
          <xlrd:rvb i="168"/>
        </ext>
      </extLst>
    </bk>
    <bk>
      <extLst>
        <ext uri="{3e2802c4-a4d2-4d8b-9148-e3be6c30e623}">
          <xlrd:rvb i="169"/>
        </ext>
      </extLst>
    </bk>
    <bk>
      <extLst>
        <ext uri="{3e2802c4-a4d2-4d8b-9148-e3be6c30e623}">
          <xlrd:rvb i="170"/>
        </ext>
      </extLst>
    </bk>
    <bk>
      <extLst>
        <ext uri="{3e2802c4-a4d2-4d8b-9148-e3be6c30e623}">
          <xlrd:rvb i="171"/>
        </ext>
      </extLst>
    </bk>
    <bk>
      <extLst>
        <ext uri="{3e2802c4-a4d2-4d8b-9148-e3be6c30e623}">
          <xlrd:rvb i="172"/>
        </ext>
      </extLst>
    </bk>
    <bk>
      <extLst>
        <ext uri="{3e2802c4-a4d2-4d8b-9148-e3be6c30e623}">
          <xlrd:rvb i="173"/>
        </ext>
      </extLst>
    </bk>
    <bk>
      <extLst>
        <ext uri="{3e2802c4-a4d2-4d8b-9148-e3be6c30e623}">
          <xlrd:rvb i="174"/>
        </ext>
      </extLst>
    </bk>
    <bk>
      <extLst>
        <ext uri="{3e2802c4-a4d2-4d8b-9148-e3be6c30e623}">
          <xlrd:rvb i="175"/>
        </ext>
      </extLst>
    </bk>
    <bk>
      <extLst>
        <ext uri="{3e2802c4-a4d2-4d8b-9148-e3be6c30e623}">
          <xlrd:rvb i="176"/>
        </ext>
      </extLst>
    </bk>
    <bk>
      <extLst>
        <ext uri="{3e2802c4-a4d2-4d8b-9148-e3be6c30e623}">
          <xlrd:rvb i="177"/>
        </ext>
      </extLst>
    </bk>
    <bk>
      <extLst>
        <ext uri="{3e2802c4-a4d2-4d8b-9148-e3be6c30e623}">
          <xlrd:rvb i="178"/>
        </ext>
      </extLst>
    </bk>
    <bk>
      <extLst>
        <ext uri="{3e2802c4-a4d2-4d8b-9148-e3be6c30e623}">
          <xlrd:rvb i="179"/>
        </ext>
      </extLst>
    </bk>
    <bk>
      <extLst>
        <ext uri="{3e2802c4-a4d2-4d8b-9148-e3be6c30e623}">
          <xlrd:rvb i="180"/>
        </ext>
      </extLst>
    </bk>
    <bk>
      <extLst>
        <ext uri="{3e2802c4-a4d2-4d8b-9148-e3be6c30e623}">
          <xlrd:rvb i="181"/>
        </ext>
      </extLst>
    </bk>
    <bk>
      <extLst>
        <ext uri="{3e2802c4-a4d2-4d8b-9148-e3be6c30e623}">
          <xlrd:rvb i="182"/>
        </ext>
      </extLst>
    </bk>
    <bk>
      <extLst>
        <ext uri="{3e2802c4-a4d2-4d8b-9148-e3be6c30e623}">
          <xlrd:rvb i="183"/>
        </ext>
      </extLst>
    </bk>
    <bk>
      <extLst>
        <ext uri="{3e2802c4-a4d2-4d8b-9148-e3be6c30e623}">
          <xlrd:rvb i="184"/>
        </ext>
      </extLst>
    </bk>
    <bk>
      <extLst>
        <ext uri="{3e2802c4-a4d2-4d8b-9148-e3be6c30e623}">
          <xlrd:rvb i="185"/>
        </ext>
      </extLst>
    </bk>
    <bk>
      <extLst>
        <ext uri="{3e2802c4-a4d2-4d8b-9148-e3be6c30e623}">
          <xlrd:rvb i="186"/>
        </ext>
      </extLst>
    </bk>
    <bk>
      <extLst>
        <ext uri="{3e2802c4-a4d2-4d8b-9148-e3be6c30e623}">
          <xlrd:rvb i="187"/>
        </ext>
      </extLst>
    </bk>
    <bk>
      <extLst>
        <ext uri="{3e2802c4-a4d2-4d8b-9148-e3be6c30e623}">
          <xlrd:rvb i="188"/>
        </ext>
      </extLst>
    </bk>
    <bk>
      <extLst>
        <ext uri="{3e2802c4-a4d2-4d8b-9148-e3be6c30e623}">
          <xlrd:rvb i="189"/>
        </ext>
      </extLst>
    </bk>
    <bk>
      <extLst>
        <ext uri="{3e2802c4-a4d2-4d8b-9148-e3be6c30e623}">
          <xlrd:rvb i="190"/>
        </ext>
      </extLst>
    </bk>
    <bk>
      <extLst>
        <ext uri="{3e2802c4-a4d2-4d8b-9148-e3be6c30e623}">
          <xlrd:rvb i="191"/>
        </ext>
      </extLst>
    </bk>
    <bk>
      <extLst>
        <ext uri="{3e2802c4-a4d2-4d8b-9148-e3be6c30e623}">
          <xlrd:rvb i="192"/>
        </ext>
      </extLst>
    </bk>
    <bk>
      <extLst>
        <ext uri="{3e2802c4-a4d2-4d8b-9148-e3be6c30e623}">
          <xlrd:rvb i="193"/>
        </ext>
      </extLst>
    </bk>
    <bk>
      <extLst>
        <ext uri="{3e2802c4-a4d2-4d8b-9148-e3be6c30e623}">
          <xlrd:rvb i="194"/>
        </ext>
      </extLst>
    </bk>
    <bk>
      <extLst>
        <ext uri="{3e2802c4-a4d2-4d8b-9148-e3be6c30e623}">
          <xlrd:rvb i="195"/>
        </ext>
      </extLst>
    </bk>
    <bk>
      <extLst>
        <ext uri="{3e2802c4-a4d2-4d8b-9148-e3be6c30e623}">
          <xlrd:rvb i="196"/>
        </ext>
      </extLst>
    </bk>
    <bk>
      <extLst>
        <ext uri="{3e2802c4-a4d2-4d8b-9148-e3be6c30e623}">
          <xlrd:rvb i="197"/>
        </ext>
      </extLst>
    </bk>
    <bk>
      <extLst>
        <ext uri="{3e2802c4-a4d2-4d8b-9148-e3be6c30e623}">
          <xlrd:rvb i="198"/>
        </ext>
      </extLst>
    </bk>
    <bk>
      <extLst>
        <ext uri="{3e2802c4-a4d2-4d8b-9148-e3be6c30e623}">
          <xlrd:rvb i="199"/>
        </ext>
      </extLst>
    </bk>
    <bk>
      <extLst>
        <ext uri="{3e2802c4-a4d2-4d8b-9148-e3be6c30e623}">
          <xlrd:rvb i="200"/>
        </ext>
      </extLst>
    </bk>
    <bk>
      <extLst>
        <ext uri="{3e2802c4-a4d2-4d8b-9148-e3be6c30e623}">
          <xlrd:rvb i="201"/>
        </ext>
      </extLst>
    </bk>
    <bk>
      <extLst>
        <ext uri="{3e2802c4-a4d2-4d8b-9148-e3be6c30e623}">
          <xlrd:rvb i="202"/>
        </ext>
      </extLst>
    </bk>
    <bk>
      <extLst>
        <ext uri="{3e2802c4-a4d2-4d8b-9148-e3be6c30e623}">
          <xlrd:rvb i="203"/>
        </ext>
      </extLst>
    </bk>
    <bk>
      <extLst>
        <ext uri="{3e2802c4-a4d2-4d8b-9148-e3be6c30e623}">
          <xlrd:rvb i="204"/>
        </ext>
      </extLst>
    </bk>
    <bk>
      <extLst>
        <ext uri="{3e2802c4-a4d2-4d8b-9148-e3be6c30e623}">
          <xlrd:rvb i="205"/>
        </ext>
      </extLst>
    </bk>
    <bk>
      <extLst>
        <ext uri="{3e2802c4-a4d2-4d8b-9148-e3be6c30e623}">
          <xlrd:rvb i="206"/>
        </ext>
      </extLst>
    </bk>
    <bk>
      <extLst>
        <ext uri="{3e2802c4-a4d2-4d8b-9148-e3be6c30e623}">
          <xlrd:rvb i="207"/>
        </ext>
      </extLst>
    </bk>
    <bk>
      <extLst>
        <ext uri="{3e2802c4-a4d2-4d8b-9148-e3be6c30e623}">
          <xlrd:rvb i="208"/>
        </ext>
      </extLst>
    </bk>
    <bk>
      <extLst>
        <ext uri="{3e2802c4-a4d2-4d8b-9148-e3be6c30e623}">
          <xlrd:rvb i="209"/>
        </ext>
      </extLst>
    </bk>
    <bk>
      <extLst>
        <ext uri="{3e2802c4-a4d2-4d8b-9148-e3be6c30e623}">
          <xlrd:rvb i="210"/>
        </ext>
      </extLst>
    </bk>
    <bk>
      <extLst>
        <ext uri="{3e2802c4-a4d2-4d8b-9148-e3be6c30e623}">
          <xlrd:rvb i="211"/>
        </ext>
      </extLst>
    </bk>
    <bk>
      <extLst>
        <ext uri="{3e2802c4-a4d2-4d8b-9148-e3be6c30e623}">
          <xlrd:rvb i="212"/>
        </ext>
      </extLst>
    </bk>
    <bk>
      <extLst>
        <ext uri="{3e2802c4-a4d2-4d8b-9148-e3be6c30e623}">
          <xlrd:rvb i="213"/>
        </ext>
      </extLst>
    </bk>
    <bk>
      <extLst>
        <ext uri="{3e2802c4-a4d2-4d8b-9148-e3be6c30e623}">
          <xlrd:rvb i="214"/>
        </ext>
      </extLst>
    </bk>
    <bk>
      <extLst>
        <ext uri="{3e2802c4-a4d2-4d8b-9148-e3be6c30e623}">
          <xlrd:rvb i="215"/>
        </ext>
      </extLst>
    </bk>
    <bk>
      <extLst>
        <ext uri="{3e2802c4-a4d2-4d8b-9148-e3be6c30e623}">
          <xlrd:rvb i="216"/>
        </ext>
      </extLst>
    </bk>
    <bk>
      <extLst>
        <ext uri="{3e2802c4-a4d2-4d8b-9148-e3be6c30e623}">
          <xlrd:rvb i="217"/>
        </ext>
      </extLst>
    </bk>
    <bk>
      <extLst>
        <ext uri="{3e2802c4-a4d2-4d8b-9148-e3be6c30e623}">
          <xlrd:rvb i="218"/>
        </ext>
      </extLst>
    </bk>
    <bk>
      <extLst>
        <ext uri="{3e2802c4-a4d2-4d8b-9148-e3be6c30e623}">
          <xlrd:rvb i="219"/>
        </ext>
      </extLst>
    </bk>
    <bk>
      <extLst>
        <ext uri="{3e2802c4-a4d2-4d8b-9148-e3be6c30e623}">
          <xlrd:rvb i="220"/>
        </ext>
      </extLst>
    </bk>
    <bk>
      <extLst>
        <ext uri="{3e2802c4-a4d2-4d8b-9148-e3be6c30e623}">
          <xlrd:rvb i="221"/>
        </ext>
      </extLst>
    </bk>
    <bk>
      <extLst>
        <ext uri="{3e2802c4-a4d2-4d8b-9148-e3be6c30e623}">
          <xlrd:rvb i="222"/>
        </ext>
      </extLst>
    </bk>
    <bk>
      <extLst>
        <ext uri="{3e2802c4-a4d2-4d8b-9148-e3be6c30e623}">
          <xlrd:rvb i="223"/>
        </ext>
      </extLst>
    </bk>
    <bk>
      <extLst>
        <ext uri="{3e2802c4-a4d2-4d8b-9148-e3be6c30e623}">
          <xlrd:rvb i="224"/>
        </ext>
      </extLst>
    </bk>
    <bk>
      <extLst>
        <ext uri="{3e2802c4-a4d2-4d8b-9148-e3be6c30e623}">
          <xlrd:rvb i="225"/>
        </ext>
      </extLst>
    </bk>
    <bk>
      <extLst>
        <ext uri="{3e2802c4-a4d2-4d8b-9148-e3be6c30e623}">
          <xlrd:rvb i="226"/>
        </ext>
      </extLst>
    </bk>
    <bk>
      <extLst>
        <ext uri="{3e2802c4-a4d2-4d8b-9148-e3be6c30e623}">
          <xlrd:rvb i="227"/>
        </ext>
      </extLst>
    </bk>
    <bk>
      <extLst>
        <ext uri="{3e2802c4-a4d2-4d8b-9148-e3be6c30e623}">
          <xlrd:rvb i="228"/>
        </ext>
      </extLst>
    </bk>
    <bk>
      <extLst>
        <ext uri="{3e2802c4-a4d2-4d8b-9148-e3be6c30e623}">
          <xlrd:rvb i="229"/>
        </ext>
      </extLst>
    </bk>
    <bk>
      <extLst>
        <ext uri="{3e2802c4-a4d2-4d8b-9148-e3be6c30e623}">
          <xlrd:rvb i="230"/>
        </ext>
      </extLst>
    </bk>
    <bk>
      <extLst>
        <ext uri="{3e2802c4-a4d2-4d8b-9148-e3be6c30e623}">
          <xlrd:rvb i="231"/>
        </ext>
      </extLst>
    </bk>
    <bk>
      <extLst>
        <ext uri="{3e2802c4-a4d2-4d8b-9148-e3be6c30e623}">
          <xlrd:rvb i="232"/>
        </ext>
      </extLst>
    </bk>
    <bk>
      <extLst>
        <ext uri="{3e2802c4-a4d2-4d8b-9148-e3be6c30e623}">
          <xlrd:rvb i="233"/>
        </ext>
      </extLst>
    </bk>
    <bk>
      <extLst>
        <ext uri="{3e2802c4-a4d2-4d8b-9148-e3be6c30e623}">
          <xlrd:rvb i="234"/>
        </ext>
      </extLst>
    </bk>
    <bk>
      <extLst>
        <ext uri="{3e2802c4-a4d2-4d8b-9148-e3be6c30e623}">
          <xlrd:rvb i="235"/>
        </ext>
      </extLst>
    </bk>
    <bk>
      <extLst>
        <ext uri="{3e2802c4-a4d2-4d8b-9148-e3be6c30e623}">
          <xlrd:rvb i="236"/>
        </ext>
      </extLst>
    </bk>
    <bk>
      <extLst>
        <ext uri="{3e2802c4-a4d2-4d8b-9148-e3be6c30e623}">
          <xlrd:rvb i="237"/>
        </ext>
      </extLst>
    </bk>
    <bk>
      <extLst>
        <ext uri="{3e2802c4-a4d2-4d8b-9148-e3be6c30e623}">
          <xlrd:rvb i="238"/>
        </ext>
      </extLst>
    </bk>
    <bk>
      <extLst>
        <ext uri="{3e2802c4-a4d2-4d8b-9148-e3be6c30e623}">
          <xlrd:rvb i="239"/>
        </ext>
      </extLst>
    </bk>
    <bk>
      <extLst>
        <ext uri="{3e2802c4-a4d2-4d8b-9148-e3be6c30e623}">
          <xlrd:rvb i="240"/>
        </ext>
      </extLst>
    </bk>
    <bk>
      <extLst>
        <ext uri="{3e2802c4-a4d2-4d8b-9148-e3be6c30e623}">
          <xlrd:rvb i="241"/>
        </ext>
      </extLst>
    </bk>
    <bk>
      <extLst>
        <ext uri="{3e2802c4-a4d2-4d8b-9148-e3be6c30e623}">
          <xlrd:rvb i="242"/>
        </ext>
      </extLst>
    </bk>
    <bk>
      <extLst>
        <ext uri="{3e2802c4-a4d2-4d8b-9148-e3be6c30e623}">
          <xlrd:rvb i="243"/>
        </ext>
      </extLst>
    </bk>
    <bk>
      <extLst>
        <ext uri="{3e2802c4-a4d2-4d8b-9148-e3be6c30e623}">
          <xlrd:rvb i="244"/>
        </ext>
      </extLst>
    </bk>
    <bk>
      <extLst>
        <ext uri="{3e2802c4-a4d2-4d8b-9148-e3be6c30e623}">
          <xlrd:rvb i="245"/>
        </ext>
      </extLst>
    </bk>
    <bk>
      <extLst>
        <ext uri="{3e2802c4-a4d2-4d8b-9148-e3be6c30e623}">
          <xlrd:rvb i="246"/>
        </ext>
      </extLst>
    </bk>
    <bk>
      <extLst>
        <ext uri="{3e2802c4-a4d2-4d8b-9148-e3be6c30e623}">
          <xlrd:rvb i="247"/>
        </ext>
      </extLst>
    </bk>
    <bk>
      <extLst>
        <ext uri="{3e2802c4-a4d2-4d8b-9148-e3be6c30e623}">
          <xlrd:rvb i="248"/>
        </ext>
      </extLst>
    </bk>
    <bk>
      <extLst>
        <ext uri="{3e2802c4-a4d2-4d8b-9148-e3be6c30e623}">
          <xlrd:rvb i="249"/>
        </ext>
      </extLst>
    </bk>
    <bk>
      <extLst>
        <ext uri="{3e2802c4-a4d2-4d8b-9148-e3be6c30e623}">
          <xlrd:rvb i="250"/>
        </ext>
      </extLst>
    </bk>
    <bk>
      <extLst>
        <ext uri="{3e2802c4-a4d2-4d8b-9148-e3be6c30e623}">
          <xlrd:rvb i="251"/>
        </ext>
      </extLst>
    </bk>
    <bk>
      <extLst>
        <ext uri="{3e2802c4-a4d2-4d8b-9148-e3be6c30e623}">
          <xlrd:rvb i="252"/>
        </ext>
      </extLst>
    </bk>
    <bk>
      <extLst>
        <ext uri="{3e2802c4-a4d2-4d8b-9148-e3be6c30e623}">
          <xlrd:rvb i="253"/>
        </ext>
      </extLst>
    </bk>
    <bk>
      <extLst>
        <ext uri="{3e2802c4-a4d2-4d8b-9148-e3be6c30e623}">
          <xlrd:rvb i="254"/>
        </ext>
      </extLst>
    </bk>
    <bk>
      <extLst>
        <ext uri="{3e2802c4-a4d2-4d8b-9148-e3be6c30e623}">
          <xlrd:rvb i="255"/>
        </ext>
      </extLst>
    </bk>
    <bk>
      <extLst>
        <ext uri="{3e2802c4-a4d2-4d8b-9148-e3be6c30e623}">
          <xlrd:rvb i="256"/>
        </ext>
      </extLst>
    </bk>
    <bk>
      <extLst>
        <ext uri="{3e2802c4-a4d2-4d8b-9148-e3be6c30e623}">
          <xlrd:rvb i="257"/>
        </ext>
      </extLst>
    </bk>
    <bk>
      <extLst>
        <ext uri="{3e2802c4-a4d2-4d8b-9148-e3be6c30e623}">
          <xlrd:rvb i="258"/>
        </ext>
      </extLst>
    </bk>
    <bk>
      <extLst>
        <ext uri="{3e2802c4-a4d2-4d8b-9148-e3be6c30e623}">
          <xlrd:rvb i="259"/>
        </ext>
      </extLst>
    </bk>
    <bk>
      <extLst>
        <ext uri="{3e2802c4-a4d2-4d8b-9148-e3be6c30e623}">
          <xlrd:rvb i="260"/>
        </ext>
      </extLst>
    </bk>
    <bk>
      <extLst>
        <ext uri="{3e2802c4-a4d2-4d8b-9148-e3be6c30e623}">
          <xlrd:rvb i="261"/>
        </ext>
      </extLst>
    </bk>
    <bk>
      <extLst>
        <ext uri="{3e2802c4-a4d2-4d8b-9148-e3be6c30e623}">
          <xlrd:rvb i="262"/>
        </ext>
      </extLst>
    </bk>
    <bk>
      <extLst>
        <ext uri="{3e2802c4-a4d2-4d8b-9148-e3be6c30e623}">
          <xlrd:rvb i="263"/>
        </ext>
      </extLst>
    </bk>
    <bk>
      <extLst>
        <ext uri="{3e2802c4-a4d2-4d8b-9148-e3be6c30e623}">
          <xlrd:rvb i="264"/>
        </ext>
      </extLst>
    </bk>
    <bk>
      <extLst>
        <ext uri="{3e2802c4-a4d2-4d8b-9148-e3be6c30e623}">
          <xlrd:rvb i="265"/>
        </ext>
      </extLst>
    </bk>
    <bk>
      <extLst>
        <ext uri="{3e2802c4-a4d2-4d8b-9148-e3be6c30e623}">
          <xlrd:rvb i="266"/>
        </ext>
      </extLst>
    </bk>
    <bk>
      <extLst>
        <ext uri="{3e2802c4-a4d2-4d8b-9148-e3be6c30e623}">
          <xlrd:rvb i="267"/>
        </ext>
      </extLst>
    </bk>
    <bk>
      <extLst>
        <ext uri="{3e2802c4-a4d2-4d8b-9148-e3be6c30e623}">
          <xlrd:rvb i="268"/>
        </ext>
      </extLst>
    </bk>
    <bk>
      <extLst>
        <ext uri="{3e2802c4-a4d2-4d8b-9148-e3be6c30e623}">
          <xlrd:rvb i="269"/>
        </ext>
      </extLst>
    </bk>
    <bk>
      <extLst>
        <ext uri="{3e2802c4-a4d2-4d8b-9148-e3be6c30e623}">
          <xlrd:rvb i="270"/>
        </ext>
      </extLst>
    </bk>
    <bk>
      <extLst>
        <ext uri="{3e2802c4-a4d2-4d8b-9148-e3be6c30e623}">
          <xlrd:rvb i="271"/>
        </ext>
      </extLst>
    </bk>
    <bk>
      <extLst>
        <ext uri="{3e2802c4-a4d2-4d8b-9148-e3be6c30e623}">
          <xlrd:rvb i="272"/>
        </ext>
      </extLst>
    </bk>
    <bk>
      <extLst>
        <ext uri="{3e2802c4-a4d2-4d8b-9148-e3be6c30e623}">
          <xlrd:rvb i="273"/>
        </ext>
      </extLst>
    </bk>
    <bk>
      <extLst>
        <ext uri="{3e2802c4-a4d2-4d8b-9148-e3be6c30e623}">
          <xlrd:rvb i="274"/>
        </ext>
      </extLst>
    </bk>
    <bk>
      <extLst>
        <ext uri="{3e2802c4-a4d2-4d8b-9148-e3be6c30e623}">
          <xlrd:rvb i="275"/>
        </ext>
      </extLst>
    </bk>
    <bk>
      <extLst>
        <ext uri="{3e2802c4-a4d2-4d8b-9148-e3be6c30e623}">
          <xlrd:rvb i="276"/>
        </ext>
      </extLst>
    </bk>
    <bk>
      <extLst>
        <ext uri="{3e2802c4-a4d2-4d8b-9148-e3be6c30e623}">
          <xlrd:rvb i="277"/>
        </ext>
      </extLst>
    </bk>
    <bk>
      <extLst>
        <ext uri="{3e2802c4-a4d2-4d8b-9148-e3be6c30e623}">
          <xlrd:rvb i="278"/>
        </ext>
      </extLst>
    </bk>
    <bk>
      <extLst>
        <ext uri="{3e2802c4-a4d2-4d8b-9148-e3be6c30e623}">
          <xlrd:rvb i="279"/>
        </ext>
      </extLst>
    </bk>
    <bk>
      <extLst>
        <ext uri="{3e2802c4-a4d2-4d8b-9148-e3be6c30e623}">
          <xlrd:rvb i="280"/>
        </ext>
      </extLst>
    </bk>
    <bk>
      <extLst>
        <ext uri="{3e2802c4-a4d2-4d8b-9148-e3be6c30e623}">
          <xlrd:rvb i="281"/>
        </ext>
      </extLst>
    </bk>
    <bk>
      <extLst>
        <ext uri="{3e2802c4-a4d2-4d8b-9148-e3be6c30e623}">
          <xlrd:rvb i="282"/>
        </ext>
      </extLst>
    </bk>
    <bk>
      <extLst>
        <ext uri="{3e2802c4-a4d2-4d8b-9148-e3be6c30e623}">
          <xlrd:rvb i="283"/>
        </ext>
      </extLst>
    </bk>
    <bk>
      <extLst>
        <ext uri="{3e2802c4-a4d2-4d8b-9148-e3be6c30e623}">
          <xlrd:rvb i="284"/>
        </ext>
      </extLst>
    </bk>
    <bk>
      <extLst>
        <ext uri="{3e2802c4-a4d2-4d8b-9148-e3be6c30e623}">
          <xlrd:rvb i="285"/>
        </ext>
      </extLst>
    </bk>
    <bk>
      <extLst>
        <ext uri="{3e2802c4-a4d2-4d8b-9148-e3be6c30e623}">
          <xlrd:rvb i="286"/>
        </ext>
      </extLst>
    </bk>
    <bk>
      <extLst>
        <ext uri="{3e2802c4-a4d2-4d8b-9148-e3be6c30e623}">
          <xlrd:rvb i="287"/>
        </ext>
      </extLst>
    </bk>
    <bk>
      <extLst>
        <ext uri="{3e2802c4-a4d2-4d8b-9148-e3be6c30e623}">
          <xlrd:rvb i="288"/>
        </ext>
      </extLst>
    </bk>
    <bk>
      <extLst>
        <ext uri="{3e2802c4-a4d2-4d8b-9148-e3be6c30e623}">
          <xlrd:rvb i="289"/>
        </ext>
      </extLst>
    </bk>
    <bk>
      <extLst>
        <ext uri="{3e2802c4-a4d2-4d8b-9148-e3be6c30e623}">
          <xlrd:rvb i="290"/>
        </ext>
      </extLst>
    </bk>
    <bk>
      <extLst>
        <ext uri="{3e2802c4-a4d2-4d8b-9148-e3be6c30e623}">
          <xlrd:rvb i="291"/>
        </ext>
      </extLst>
    </bk>
    <bk>
      <extLst>
        <ext uri="{3e2802c4-a4d2-4d8b-9148-e3be6c30e623}">
          <xlrd:rvb i="292"/>
        </ext>
      </extLst>
    </bk>
    <bk>
      <extLst>
        <ext uri="{3e2802c4-a4d2-4d8b-9148-e3be6c30e623}">
          <xlrd:rvb i="293"/>
        </ext>
      </extLst>
    </bk>
    <bk>
      <extLst>
        <ext uri="{3e2802c4-a4d2-4d8b-9148-e3be6c30e623}">
          <xlrd:rvb i="294"/>
        </ext>
      </extLst>
    </bk>
    <bk>
      <extLst>
        <ext uri="{3e2802c4-a4d2-4d8b-9148-e3be6c30e623}">
          <xlrd:rvb i="295"/>
        </ext>
      </extLst>
    </bk>
    <bk>
      <extLst>
        <ext uri="{3e2802c4-a4d2-4d8b-9148-e3be6c30e623}">
          <xlrd:rvb i="296"/>
        </ext>
      </extLst>
    </bk>
    <bk>
      <extLst>
        <ext uri="{3e2802c4-a4d2-4d8b-9148-e3be6c30e623}">
          <xlrd:rvb i="297"/>
        </ext>
      </extLst>
    </bk>
    <bk>
      <extLst>
        <ext uri="{3e2802c4-a4d2-4d8b-9148-e3be6c30e623}">
          <xlrd:rvb i="298"/>
        </ext>
      </extLst>
    </bk>
    <bk>
      <extLst>
        <ext uri="{3e2802c4-a4d2-4d8b-9148-e3be6c30e623}">
          <xlrd:rvb i="299"/>
        </ext>
      </extLst>
    </bk>
    <bk>
      <extLst>
        <ext uri="{3e2802c4-a4d2-4d8b-9148-e3be6c30e623}">
          <xlrd:rvb i="300"/>
        </ext>
      </extLst>
    </bk>
    <bk>
      <extLst>
        <ext uri="{3e2802c4-a4d2-4d8b-9148-e3be6c30e623}">
          <xlrd:rvb i="301"/>
        </ext>
      </extLst>
    </bk>
    <bk>
      <extLst>
        <ext uri="{3e2802c4-a4d2-4d8b-9148-e3be6c30e623}">
          <xlrd:rvb i="302"/>
        </ext>
      </extLst>
    </bk>
  </futureMetadata>
  <cellMetadata count="1">
    <bk>
      <rc t="1" v="0"/>
    </bk>
  </cellMetadata>
  <valueMetadata count="303">
    <bk>
      <rc t="2" v="0"/>
    </bk>
    <bk>
      <rc t="2" v="1"/>
    </bk>
    <bk>
      <rc t="2" v="2"/>
    </bk>
    <bk>
      <rc t="2" v="3"/>
    </bk>
    <bk>
      <rc t="2" v="4"/>
    </bk>
    <bk>
      <rc t="2" v="5"/>
    </bk>
    <bk>
      <rc t="2" v="6"/>
    </bk>
    <bk>
      <rc t="2" v="7"/>
    </bk>
    <bk>
      <rc t="2" v="8"/>
    </bk>
    <bk>
      <rc t="2" v="9"/>
    </bk>
    <bk>
      <rc t="2" v="10"/>
    </bk>
    <bk>
      <rc t="2" v="11"/>
    </bk>
    <bk>
      <rc t="2" v="12"/>
    </bk>
    <bk>
      <rc t="2" v="13"/>
    </bk>
    <bk>
      <rc t="2" v="14"/>
    </bk>
    <bk>
      <rc t="2" v="15"/>
    </bk>
    <bk>
      <rc t="2" v="16"/>
    </bk>
    <bk>
      <rc t="2" v="17"/>
    </bk>
    <bk>
      <rc t="2" v="18"/>
    </bk>
    <bk>
      <rc t="2" v="19"/>
    </bk>
    <bk>
      <rc t="2" v="20"/>
    </bk>
    <bk>
      <rc t="2" v="21"/>
    </bk>
    <bk>
      <rc t="2" v="22"/>
    </bk>
    <bk>
      <rc t="2" v="23"/>
    </bk>
    <bk>
      <rc t="2" v="24"/>
    </bk>
    <bk>
      <rc t="2" v="25"/>
    </bk>
    <bk>
      <rc t="2" v="26"/>
    </bk>
    <bk>
      <rc t="2" v="27"/>
    </bk>
    <bk>
      <rc t="2" v="28"/>
    </bk>
    <bk>
      <rc t="2" v="29"/>
    </bk>
    <bk>
      <rc t="2" v="30"/>
    </bk>
    <bk>
      <rc t="2" v="31"/>
    </bk>
    <bk>
      <rc t="2" v="32"/>
    </bk>
    <bk>
      <rc t="2" v="33"/>
    </bk>
    <bk>
      <rc t="2" v="34"/>
    </bk>
    <bk>
      <rc t="2" v="35"/>
    </bk>
    <bk>
      <rc t="2" v="36"/>
    </bk>
    <bk>
      <rc t="2" v="37"/>
    </bk>
    <bk>
      <rc t="2" v="38"/>
    </bk>
    <bk>
      <rc t="2" v="39"/>
    </bk>
    <bk>
      <rc t="2" v="40"/>
    </bk>
    <bk>
      <rc t="2" v="41"/>
    </bk>
    <bk>
      <rc t="2" v="42"/>
    </bk>
    <bk>
      <rc t="2" v="43"/>
    </bk>
    <bk>
      <rc t="2" v="44"/>
    </bk>
    <bk>
      <rc t="2" v="45"/>
    </bk>
    <bk>
      <rc t="2" v="46"/>
    </bk>
    <bk>
      <rc t="2" v="47"/>
    </bk>
    <bk>
      <rc t="2" v="48"/>
    </bk>
    <bk>
      <rc t="2" v="49"/>
    </bk>
    <bk>
      <rc t="2" v="50"/>
    </bk>
    <bk>
      <rc t="2" v="51"/>
    </bk>
    <bk>
      <rc t="2" v="52"/>
    </bk>
    <bk>
      <rc t="2" v="53"/>
    </bk>
    <bk>
      <rc t="2" v="54"/>
    </bk>
    <bk>
      <rc t="2" v="55"/>
    </bk>
    <bk>
      <rc t="2" v="56"/>
    </bk>
    <bk>
      <rc t="2" v="57"/>
    </bk>
    <bk>
      <rc t="2" v="58"/>
    </bk>
    <bk>
      <rc t="2" v="59"/>
    </bk>
    <bk>
      <rc t="2" v="60"/>
    </bk>
    <bk>
      <rc t="2" v="61"/>
    </bk>
    <bk>
      <rc t="2" v="62"/>
    </bk>
    <bk>
      <rc t="2" v="63"/>
    </bk>
    <bk>
      <rc t="2" v="64"/>
    </bk>
    <bk>
      <rc t="2" v="65"/>
    </bk>
    <bk>
      <rc t="2" v="66"/>
    </bk>
    <bk>
      <rc t="2" v="67"/>
    </bk>
    <bk>
      <rc t="2" v="68"/>
    </bk>
    <bk>
      <rc t="2" v="69"/>
    </bk>
    <bk>
      <rc t="2" v="70"/>
    </bk>
    <bk>
      <rc t="2" v="71"/>
    </bk>
    <bk>
      <rc t="2" v="72"/>
    </bk>
    <bk>
      <rc t="2" v="73"/>
    </bk>
    <bk>
      <rc t="2" v="74"/>
    </bk>
    <bk>
      <rc t="2" v="75"/>
    </bk>
    <bk>
      <rc t="2" v="76"/>
    </bk>
    <bk>
      <rc t="2" v="77"/>
    </bk>
    <bk>
      <rc t="2" v="78"/>
    </bk>
    <bk>
      <rc t="2" v="79"/>
    </bk>
    <bk>
      <rc t="2" v="80"/>
    </bk>
    <bk>
      <rc t="2" v="81"/>
    </bk>
    <bk>
      <rc t="2" v="82"/>
    </bk>
    <bk>
      <rc t="2" v="83"/>
    </bk>
    <bk>
      <rc t="2" v="84"/>
    </bk>
    <bk>
      <rc t="2" v="85"/>
    </bk>
    <bk>
      <rc t="2" v="86"/>
    </bk>
    <bk>
      <rc t="2" v="87"/>
    </bk>
    <bk>
      <rc t="2" v="88"/>
    </bk>
    <bk>
      <rc t="2" v="89"/>
    </bk>
    <bk>
      <rc t="2" v="90"/>
    </bk>
    <bk>
      <rc t="2" v="91"/>
    </bk>
    <bk>
      <rc t="2" v="92"/>
    </bk>
    <bk>
      <rc t="2" v="93"/>
    </bk>
    <bk>
      <rc t="2" v="94"/>
    </bk>
    <bk>
      <rc t="2" v="95"/>
    </bk>
    <bk>
      <rc t="2" v="96"/>
    </bk>
    <bk>
      <rc t="2" v="97"/>
    </bk>
    <bk>
      <rc t="2" v="98"/>
    </bk>
    <bk>
      <rc t="2" v="99"/>
    </bk>
    <bk>
      <rc t="2" v="100"/>
    </bk>
    <bk>
      <rc t="2" v="101"/>
    </bk>
    <bk>
      <rc t="2" v="102"/>
    </bk>
    <bk>
      <rc t="2" v="103"/>
    </bk>
    <bk>
      <rc t="2" v="104"/>
    </bk>
    <bk>
      <rc t="2" v="105"/>
    </bk>
    <bk>
      <rc t="2" v="106"/>
    </bk>
    <bk>
      <rc t="2" v="107"/>
    </bk>
    <bk>
      <rc t="2" v="108"/>
    </bk>
    <bk>
      <rc t="2" v="109"/>
    </bk>
    <bk>
      <rc t="2" v="110"/>
    </bk>
    <bk>
      <rc t="2" v="111"/>
    </bk>
    <bk>
      <rc t="2" v="112"/>
    </bk>
    <bk>
      <rc t="2" v="113"/>
    </bk>
    <bk>
      <rc t="2" v="114"/>
    </bk>
    <bk>
      <rc t="2" v="115"/>
    </bk>
    <bk>
      <rc t="2" v="116"/>
    </bk>
    <bk>
      <rc t="2" v="117"/>
    </bk>
    <bk>
      <rc t="2" v="118"/>
    </bk>
    <bk>
      <rc t="2" v="119"/>
    </bk>
    <bk>
      <rc t="2" v="120"/>
    </bk>
    <bk>
      <rc t="2" v="121"/>
    </bk>
    <bk>
      <rc t="2" v="122"/>
    </bk>
    <bk>
      <rc t="2" v="123"/>
    </bk>
    <bk>
      <rc t="2" v="124"/>
    </bk>
    <bk>
      <rc t="2" v="125"/>
    </bk>
    <bk>
      <rc t="2" v="126"/>
    </bk>
    <bk>
      <rc t="2" v="127"/>
    </bk>
    <bk>
      <rc t="2" v="128"/>
    </bk>
    <bk>
      <rc t="2" v="129"/>
    </bk>
    <bk>
      <rc t="2" v="130"/>
    </bk>
    <bk>
      <rc t="2" v="131"/>
    </bk>
    <bk>
      <rc t="2" v="132"/>
    </bk>
    <bk>
      <rc t="2" v="133"/>
    </bk>
    <bk>
      <rc t="2" v="134"/>
    </bk>
    <bk>
      <rc t="2" v="135"/>
    </bk>
    <bk>
      <rc t="2" v="136"/>
    </bk>
    <bk>
      <rc t="2" v="137"/>
    </bk>
    <bk>
      <rc t="2" v="138"/>
    </bk>
    <bk>
      <rc t="2" v="139"/>
    </bk>
    <bk>
      <rc t="2" v="140"/>
    </bk>
    <bk>
      <rc t="2" v="141"/>
    </bk>
    <bk>
      <rc t="2" v="142"/>
    </bk>
    <bk>
      <rc t="2" v="143"/>
    </bk>
    <bk>
      <rc t="2" v="144"/>
    </bk>
    <bk>
      <rc t="2" v="145"/>
    </bk>
    <bk>
      <rc t="2" v="146"/>
    </bk>
    <bk>
      <rc t="2" v="147"/>
    </bk>
    <bk>
      <rc t="2" v="148"/>
    </bk>
    <bk>
      <rc t="2" v="149"/>
    </bk>
    <bk>
      <rc t="2" v="150"/>
    </bk>
    <bk>
      <rc t="2" v="151"/>
    </bk>
    <bk>
      <rc t="2" v="152"/>
    </bk>
    <bk>
      <rc t="2" v="153"/>
    </bk>
    <bk>
      <rc t="2" v="154"/>
    </bk>
    <bk>
      <rc t="2" v="155"/>
    </bk>
    <bk>
      <rc t="2" v="156"/>
    </bk>
    <bk>
      <rc t="2" v="157"/>
    </bk>
    <bk>
      <rc t="2" v="158"/>
    </bk>
    <bk>
      <rc t="2" v="159"/>
    </bk>
    <bk>
      <rc t="2" v="160"/>
    </bk>
    <bk>
      <rc t="2" v="161"/>
    </bk>
    <bk>
      <rc t="2" v="162"/>
    </bk>
    <bk>
      <rc t="2" v="163"/>
    </bk>
    <bk>
      <rc t="2" v="164"/>
    </bk>
    <bk>
      <rc t="2" v="165"/>
    </bk>
    <bk>
      <rc t="2" v="166"/>
    </bk>
    <bk>
      <rc t="2" v="167"/>
    </bk>
    <bk>
      <rc t="2" v="168"/>
    </bk>
    <bk>
      <rc t="2" v="169"/>
    </bk>
    <bk>
      <rc t="2" v="170"/>
    </bk>
    <bk>
      <rc t="2" v="171"/>
    </bk>
    <bk>
      <rc t="2" v="172"/>
    </bk>
    <bk>
      <rc t="2" v="173"/>
    </bk>
    <bk>
      <rc t="2" v="174"/>
    </bk>
    <bk>
      <rc t="2" v="175"/>
    </bk>
    <bk>
      <rc t="2" v="176"/>
    </bk>
    <bk>
      <rc t="2" v="177"/>
    </bk>
    <bk>
      <rc t="2" v="178"/>
    </bk>
    <bk>
      <rc t="2" v="179"/>
    </bk>
    <bk>
      <rc t="2" v="180"/>
    </bk>
    <bk>
      <rc t="2" v="181"/>
    </bk>
    <bk>
      <rc t="2" v="182"/>
    </bk>
    <bk>
      <rc t="2" v="183"/>
    </bk>
    <bk>
      <rc t="2" v="184"/>
    </bk>
    <bk>
      <rc t="2" v="185"/>
    </bk>
    <bk>
      <rc t="2" v="186"/>
    </bk>
    <bk>
      <rc t="2" v="187"/>
    </bk>
    <bk>
      <rc t="2" v="188"/>
    </bk>
    <bk>
      <rc t="2" v="189"/>
    </bk>
    <bk>
      <rc t="2" v="190"/>
    </bk>
    <bk>
      <rc t="2" v="191"/>
    </bk>
    <bk>
      <rc t="2" v="192"/>
    </bk>
    <bk>
      <rc t="2" v="193"/>
    </bk>
    <bk>
      <rc t="2" v="194"/>
    </bk>
    <bk>
      <rc t="2" v="195"/>
    </bk>
    <bk>
      <rc t="2" v="196"/>
    </bk>
    <bk>
      <rc t="2" v="197"/>
    </bk>
    <bk>
      <rc t="2" v="198"/>
    </bk>
    <bk>
      <rc t="2" v="199"/>
    </bk>
    <bk>
      <rc t="2" v="200"/>
    </bk>
    <bk>
      <rc t="2" v="201"/>
    </bk>
    <bk>
      <rc t="2" v="202"/>
    </bk>
    <bk>
      <rc t="2" v="203"/>
    </bk>
    <bk>
      <rc t="2" v="204"/>
    </bk>
    <bk>
      <rc t="2" v="205"/>
    </bk>
    <bk>
      <rc t="2" v="206"/>
    </bk>
    <bk>
      <rc t="2" v="207"/>
    </bk>
    <bk>
      <rc t="2" v="208"/>
    </bk>
    <bk>
      <rc t="2" v="209"/>
    </bk>
    <bk>
      <rc t="2" v="210"/>
    </bk>
    <bk>
      <rc t="2" v="211"/>
    </bk>
    <bk>
      <rc t="2" v="212"/>
    </bk>
    <bk>
      <rc t="2" v="213"/>
    </bk>
    <bk>
      <rc t="2" v="214"/>
    </bk>
    <bk>
      <rc t="2" v="215"/>
    </bk>
    <bk>
      <rc t="2" v="216"/>
    </bk>
    <bk>
      <rc t="2" v="217"/>
    </bk>
    <bk>
      <rc t="2" v="218"/>
    </bk>
    <bk>
      <rc t="2" v="219"/>
    </bk>
    <bk>
      <rc t="2" v="220"/>
    </bk>
    <bk>
      <rc t="2" v="221"/>
    </bk>
    <bk>
      <rc t="2" v="222"/>
    </bk>
    <bk>
      <rc t="2" v="223"/>
    </bk>
    <bk>
      <rc t="2" v="224"/>
    </bk>
    <bk>
      <rc t="2" v="225"/>
    </bk>
    <bk>
      <rc t="2" v="226"/>
    </bk>
    <bk>
      <rc t="2" v="227"/>
    </bk>
    <bk>
      <rc t="2" v="228"/>
    </bk>
    <bk>
      <rc t="2" v="229"/>
    </bk>
    <bk>
      <rc t="2" v="230"/>
    </bk>
    <bk>
      <rc t="2" v="231"/>
    </bk>
    <bk>
      <rc t="2" v="232"/>
    </bk>
    <bk>
      <rc t="2" v="233"/>
    </bk>
    <bk>
      <rc t="2" v="234"/>
    </bk>
    <bk>
      <rc t="2" v="235"/>
    </bk>
    <bk>
      <rc t="2" v="236"/>
    </bk>
    <bk>
      <rc t="2" v="237"/>
    </bk>
    <bk>
      <rc t="2" v="238"/>
    </bk>
    <bk>
      <rc t="2" v="239"/>
    </bk>
    <bk>
      <rc t="2" v="240"/>
    </bk>
    <bk>
      <rc t="2" v="241"/>
    </bk>
    <bk>
      <rc t="2" v="242"/>
    </bk>
    <bk>
      <rc t="2" v="243"/>
    </bk>
    <bk>
      <rc t="2" v="244"/>
    </bk>
    <bk>
      <rc t="2" v="245"/>
    </bk>
    <bk>
      <rc t="2" v="246"/>
    </bk>
    <bk>
      <rc t="2" v="247"/>
    </bk>
    <bk>
      <rc t="2" v="248"/>
    </bk>
    <bk>
      <rc t="2" v="249"/>
    </bk>
    <bk>
      <rc t="2" v="250"/>
    </bk>
    <bk>
      <rc t="2" v="251"/>
    </bk>
    <bk>
      <rc t="2" v="252"/>
    </bk>
    <bk>
      <rc t="2" v="253"/>
    </bk>
    <bk>
      <rc t="2" v="254"/>
    </bk>
    <bk>
      <rc t="2" v="255"/>
    </bk>
    <bk>
      <rc t="2" v="256"/>
    </bk>
    <bk>
      <rc t="2" v="257"/>
    </bk>
    <bk>
      <rc t="2" v="258"/>
    </bk>
    <bk>
      <rc t="2" v="259"/>
    </bk>
    <bk>
      <rc t="2" v="260"/>
    </bk>
    <bk>
      <rc t="2" v="261"/>
    </bk>
    <bk>
      <rc t="2" v="262"/>
    </bk>
    <bk>
      <rc t="2" v="263"/>
    </bk>
    <bk>
      <rc t="2" v="264"/>
    </bk>
    <bk>
      <rc t="2" v="265"/>
    </bk>
    <bk>
      <rc t="2" v="266"/>
    </bk>
    <bk>
      <rc t="2" v="267"/>
    </bk>
    <bk>
      <rc t="2" v="268"/>
    </bk>
    <bk>
      <rc t="2" v="269"/>
    </bk>
    <bk>
      <rc t="2" v="270"/>
    </bk>
    <bk>
      <rc t="2" v="271"/>
    </bk>
    <bk>
      <rc t="2" v="272"/>
    </bk>
    <bk>
      <rc t="2" v="273"/>
    </bk>
    <bk>
      <rc t="2" v="274"/>
    </bk>
    <bk>
      <rc t="2" v="275"/>
    </bk>
    <bk>
      <rc t="2" v="276"/>
    </bk>
    <bk>
      <rc t="2" v="277"/>
    </bk>
    <bk>
      <rc t="2" v="278"/>
    </bk>
    <bk>
      <rc t="2" v="279"/>
    </bk>
    <bk>
      <rc t="2" v="280"/>
    </bk>
    <bk>
      <rc t="2" v="281"/>
    </bk>
    <bk>
      <rc t="2" v="282"/>
    </bk>
    <bk>
      <rc t="2" v="283"/>
    </bk>
    <bk>
      <rc t="2" v="284"/>
    </bk>
    <bk>
      <rc t="2" v="285"/>
    </bk>
    <bk>
      <rc t="2" v="286"/>
    </bk>
    <bk>
      <rc t="2" v="287"/>
    </bk>
    <bk>
      <rc t="2" v="288"/>
    </bk>
    <bk>
      <rc t="2" v="289"/>
    </bk>
    <bk>
      <rc t="2" v="290"/>
    </bk>
    <bk>
      <rc t="2" v="291"/>
    </bk>
    <bk>
      <rc t="2" v="292"/>
    </bk>
    <bk>
      <rc t="2" v="293"/>
    </bk>
    <bk>
      <rc t="2" v="294"/>
    </bk>
    <bk>
      <rc t="2" v="295"/>
    </bk>
    <bk>
      <rc t="2" v="296"/>
    </bk>
    <bk>
      <rc t="2" v="297"/>
    </bk>
    <bk>
      <rc t="2" v="298"/>
    </bk>
    <bk>
      <rc t="2" v="299"/>
    </bk>
    <bk>
      <rc t="2" v="300"/>
    </bk>
    <bk>
      <rc t="2" v="301"/>
    </bk>
    <bk>
      <rc t="2" v="302"/>
    </bk>
  </valueMetadata>
</metadata>
</file>

<file path=xl/sharedStrings.xml><?xml version="1.0" encoding="utf-8"?>
<sst xmlns="http://schemas.openxmlformats.org/spreadsheetml/2006/main" count="153" uniqueCount="73">
  <si>
    <t>Name</t>
  </si>
  <si>
    <t>price</t>
  </si>
  <si>
    <t>market_cap</t>
  </si>
  <si>
    <t>ADA</t>
  </si>
  <si>
    <t>BNB</t>
  </si>
  <si>
    <t>BTC</t>
  </si>
  <si>
    <t>CGPT</t>
  </si>
  <si>
    <t>DCK</t>
  </si>
  <si>
    <t>DOGE</t>
  </si>
  <si>
    <t>ETH</t>
  </si>
  <si>
    <t>SOL</t>
  </si>
  <si>
    <t>THETA</t>
  </si>
  <si>
    <t>Value.cmc_rank</t>
  </si>
  <si>
    <t>AITECH</t>
  </si>
  <si>
    <t>ARKM</t>
  </si>
  <si>
    <t>CAKE</t>
  </si>
  <si>
    <t>GFAL</t>
  </si>
  <si>
    <t>JUP</t>
  </si>
  <si>
    <t>MAVIA</t>
  </si>
  <si>
    <t>UNI</t>
  </si>
  <si>
    <t>Cryptomonedas</t>
  </si>
  <si>
    <t>Compra (USDT)</t>
  </si>
  <si>
    <t>Porcentaje</t>
  </si>
  <si>
    <t>Cantidad (€)</t>
  </si>
  <si>
    <t>Cantidad Crypto</t>
  </si>
  <si>
    <t>Categoria</t>
  </si>
  <si>
    <t>Riesgo</t>
  </si>
  <si>
    <t>MarketCap</t>
  </si>
  <si>
    <t>Category</t>
  </si>
  <si>
    <t>L1</t>
  </si>
  <si>
    <t>IA</t>
  </si>
  <si>
    <t>DEFI</t>
  </si>
  <si>
    <t>MEME</t>
  </si>
  <si>
    <t>GAMING</t>
  </si>
  <si>
    <t>SOCIAL</t>
  </si>
  <si>
    <t>Total</t>
  </si>
  <si>
    <t>Porcentaje %</t>
  </si>
  <si>
    <t>Entrada 1</t>
  </si>
  <si>
    <t>Entrada 2</t>
  </si>
  <si>
    <t>Comisiones</t>
  </si>
  <si>
    <t>Tipo</t>
  </si>
  <si>
    <t>Par</t>
  </si>
  <si>
    <t>Exchange</t>
  </si>
  <si>
    <t>Fecha</t>
  </si>
  <si>
    <t>TOTAL</t>
  </si>
  <si>
    <t>% Invertido</t>
  </si>
  <si>
    <t>CRIPTOMONEDAS INVERTIDAS</t>
  </si>
  <si>
    <t>Precio Medio</t>
  </si>
  <si>
    <t>Cantidad Invertida</t>
  </si>
  <si>
    <t>Balances</t>
  </si>
  <si>
    <t>Dinero Actual</t>
  </si>
  <si>
    <t>Dinero Actual Total</t>
  </si>
  <si>
    <t xml:space="preserve">ROI </t>
  </si>
  <si>
    <t>All</t>
  </si>
  <si>
    <t>KuCoin</t>
  </si>
  <si>
    <t>Volumen (USDT)</t>
  </si>
  <si>
    <t>Fecha  Deposito</t>
  </si>
  <si>
    <t>Cantidad Invertida (€)</t>
  </si>
  <si>
    <t>Cantidad Invertida (USD)</t>
  </si>
  <si>
    <t>Cantidad($)</t>
  </si>
  <si>
    <t>Cantidad ($) - Comisiones</t>
  </si>
  <si>
    <t>Cantidad ($)</t>
  </si>
  <si>
    <t>ROI</t>
  </si>
  <si>
    <t>Compras</t>
  </si>
  <si>
    <t>Compra</t>
  </si>
  <si>
    <t>EUR/MATIC</t>
  </si>
  <si>
    <t>Envio</t>
  </si>
  <si>
    <t>MATIC/MATIC</t>
  </si>
  <si>
    <t>Coinbase/KuCoin</t>
  </si>
  <si>
    <t>Entrada 3</t>
  </si>
  <si>
    <t>Entrada 4</t>
  </si>
  <si>
    <t>Entrada 5</t>
  </si>
  <si>
    <t>Coinbase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</si>
</sst>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#,##0.00\ &quot;€&quot;;[Red]\-#,##0.00\ &quot;€&quot;"/>
    <numFmt numFmtId="43" formatCode="_-* #,##0.00_-;\-* #,##0.00_-;_-* &quot;-&quot;??_-;_-@_-"/>
    <numFmt numFmtId="164" formatCode="_-* #,##0.00\ [$€-C0A]_-;\-* #,##0.00\ [$€-C0A]_-;_-* &quot;-&quot;??\ [$€-C0A]_-;_-@_-"/>
    <numFmt numFmtId="165" formatCode="_([$€-2]\ * #,##0.00_);_([$€-2]\ * \(#,##0.00\);_([$€-2]\ * &quot;-&quot;??_);_(@_)"/>
    <numFmt numFmtId="166" formatCode="_([$$-409]* #,##0.00_);_([$$-409]* \(#,##0.00\);_([$$-409]* &quot;-&quot;??_);_(@_)"/>
    <numFmt numFmtId="167" formatCode="_-[$$-409]* #,##0.00_ ;_-[$$-409]* \-#,##0.00\ ;_-[$$-409]* &quot;-&quot;??_ ;_-@_ "/>
    <numFmt numFmtId="168" formatCode="_-* #,##0.0000\ _€_-;\-* #,##0.0000\ _€_-;_-* &quot;-&quot;??\ _€_-;_-@_-"/>
    <numFmt numFmtId="169" formatCode="0.00000"/>
    <numFmt numFmtId="170" formatCode="0.0000"/>
    <numFmt numFmtId="171" formatCode="0.00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6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Aptos Narrow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1"/>
      <color theme="0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u/>
      <sz val="16"/>
      <color theme="1"/>
      <name val="Arial"/>
      <family val="2"/>
    </font>
    <font>
      <u val="singleAccounting"/>
      <sz val="11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2" tint="-9.9978637043366805E-2"/>
        <bgColor theme="4" tint="0.79998168889431442"/>
      </patternFill>
    </fill>
    <fill>
      <patternFill patternType="solid">
        <fgColor theme="0"/>
        <bgColor theme="4"/>
      </patternFill>
    </fill>
  </fills>
  <borders count="1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2" fillId="2" borderId="1" xfId="0" applyFont="1" applyFill="1" applyBorder="1"/>
    <xf numFmtId="43" fontId="0" fillId="0" borderId="0" xfId="1" applyFont="1"/>
    <xf numFmtId="0" fontId="0" fillId="3" borderId="1" xfId="0" applyFill="1" applyBorder="1"/>
    <xf numFmtId="0" fontId="0" fillId="0" borderId="1" xfId="0" applyBorder="1"/>
    <xf numFmtId="0" fontId="0" fillId="3" borderId="2" xfId="0" applyFill="1" applyBorder="1"/>
    <xf numFmtId="4" fontId="0" fillId="3" borderId="1" xfId="0" applyNumberFormat="1" applyFill="1" applyBorder="1"/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0" fontId="0" fillId="3" borderId="1" xfId="0" applyNumberFormat="1" applyFill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3" borderId="2" xfId="0" applyNumberFormat="1" applyFill="1" applyBorder="1" applyAlignment="1">
      <alignment horizontal="center" vertical="center"/>
    </xf>
    <xf numFmtId="4" fontId="0" fillId="0" borderId="1" xfId="0" applyNumberFormat="1" applyBorder="1"/>
    <xf numFmtId="4" fontId="0" fillId="3" borderId="2" xfId="0" applyNumberFormat="1" applyFill="1" applyBorder="1"/>
    <xf numFmtId="8" fontId="0" fillId="3" borderId="1" xfId="0" applyNumberForma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0" fontId="0" fillId="0" borderId="0" xfId="2" applyNumberFormat="1" applyFont="1"/>
    <xf numFmtId="8" fontId="0" fillId="0" borderId="0" xfId="0" applyNumberFormat="1"/>
    <xf numFmtId="0" fontId="0" fillId="0" borderId="4" xfId="0" applyBorder="1"/>
    <xf numFmtId="165" fontId="0" fillId="0" borderId="4" xfId="0" applyNumberFormat="1" applyBorder="1"/>
    <xf numFmtId="166" fontId="0" fillId="0" borderId="4" xfId="0" applyNumberFormat="1" applyBorder="1"/>
    <xf numFmtId="0" fontId="8" fillId="4" borderId="4" xfId="0" applyFont="1" applyFill="1" applyBorder="1"/>
    <xf numFmtId="14" fontId="2" fillId="2" borderId="1" xfId="0" applyNumberFormat="1" applyFont="1" applyFill="1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14" fontId="0" fillId="0" borderId="0" xfId="0" applyNumberFormat="1"/>
    <xf numFmtId="0" fontId="0" fillId="0" borderId="0" xfId="2" applyNumberFormat="1" applyFont="1"/>
    <xf numFmtId="164" fontId="0" fillId="0" borderId="0" xfId="0" applyNumberFormat="1" applyAlignment="1">
      <alignment horizontal="center"/>
    </xf>
    <xf numFmtId="8" fontId="3" fillId="0" borderId="0" xfId="0" applyNumberFormat="1" applyFont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6" borderId="0" xfId="0" applyFill="1"/>
    <xf numFmtId="0" fontId="9" fillId="0" borderId="0" xfId="0" applyFont="1"/>
    <xf numFmtId="8" fontId="0" fillId="0" borderId="2" xfId="0" applyNumberFormat="1" applyBorder="1" applyAlignment="1">
      <alignment horizontal="center" vertical="center"/>
    </xf>
    <xf numFmtId="167" fontId="0" fillId="0" borderId="0" xfId="0" applyNumberFormat="1"/>
    <xf numFmtId="167" fontId="2" fillId="2" borderId="1" xfId="0" applyNumberFormat="1" applyFont="1" applyFill="1" applyBorder="1" applyAlignment="1">
      <alignment horizontal="center" vertical="center"/>
    </xf>
    <xf numFmtId="167" fontId="0" fillId="3" borderId="1" xfId="0" applyNumberFormat="1" applyFill="1" applyBorder="1" applyAlignment="1">
      <alignment horizontal="center" vertical="center"/>
    </xf>
    <xf numFmtId="167" fontId="0" fillId="0" borderId="2" xfId="0" applyNumberFormat="1" applyBorder="1" applyAlignment="1">
      <alignment horizontal="center" vertical="center"/>
    </xf>
    <xf numFmtId="168" fontId="2" fillId="2" borderId="1" xfId="0" applyNumberFormat="1" applyFont="1" applyFill="1" applyBorder="1" applyAlignment="1">
      <alignment horizontal="center" vertical="center"/>
    </xf>
    <xf numFmtId="168" fontId="0" fillId="3" borderId="1" xfId="0" applyNumberFormat="1" applyFill="1" applyBorder="1" applyAlignment="1">
      <alignment horizontal="center" vertical="center"/>
    </xf>
    <xf numFmtId="168" fontId="0" fillId="7" borderId="2" xfId="0" applyNumberFormat="1" applyFill="1" applyBorder="1" applyAlignment="1">
      <alignment horizontal="center" vertical="center"/>
    </xf>
    <xf numFmtId="168" fontId="0" fillId="3" borderId="2" xfId="0" applyNumberFormat="1" applyFill="1" applyBorder="1" applyAlignment="1">
      <alignment horizontal="center" vertical="center"/>
    </xf>
    <xf numFmtId="168" fontId="0" fillId="0" borderId="0" xfId="0" applyNumberFormat="1" applyAlignment="1">
      <alignment horizontal="center"/>
    </xf>
    <xf numFmtId="167" fontId="2" fillId="2" borderId="1" xfId="0" applyNumberFormat="1" applyFont="1" applyFill="1" applyBorder="1"/>
    <xf numFmtId="167" fontId="0" fillId="3" borderId="1" xfId="0" applyNumberFormat="1" applyFill="1" applyBorder="1"/>
    <xf numFmtId="167" fontId="0" fillId="7" borderId="1" xfId="0" applyNumberFormat="1" applyFill="1" applyBorder="1"/>
    <xf numFmtId="167" fontId="2" fillId="2" borderId="1" xfId="0" applyNumberFormat="1" applyFont="1" applyFill="1" applyBorder="1" applyAlignment="1">
      <alignment horizontal="center"/>
    </xf>
    <xf numFmtId="167" fontId="0" fillId="8" borderId="1" xfId="0" applyNumberFormat="1" applyFill="1" applyBorder="1" applyAlignment="1">
      <alignment horizontal="center"/>
    </xf>
    <xf numFmtId="167" fontId="0" fillId="0" borderId="0" xfId="2" applyNumberFormat="1" applyFont="1"/>
    <xf numFmtId="167" fontId="0" fillId="0" borderId="0" xfId="2" applyNumberFormat="1" applyFont="1" applyBorder="1"/>
    <xf numFmtId="14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7" fontId="2" fillId="2" borderId="2" xfId="0" applyNumberFormat="1" applyFont="1" applyFill="1" applyBorder="1" applyAlignment="1">
      <alignment horizontal="center"/>
    </xf>
    <xf numFmtId="10" fontId="2" fillId="2" borderId="5" xfId="2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10" fontId="2" fillId="2" borderId="1" xfId="2" applyNumberFormat="1" applyFont="1" applyFill="1" applyBorder="1" applyAlignment="1">
      <alignment horizontal="center" vertical="center"/>
    </xf>
    <xf numFmtId="10" fontId="0" fillId="3" borderId="1" xfId="2" applyNumberFormat="1" applyFont="1" applyFill="1" applyBorder="1" applyAlignment="1">
      <alignment horizontal="center" vertical="center"/>
    </xf>
    <xf numFmtId="10" fontId="0" fillId="7" borderId="1" xfId="2" applyNumberFormat="1" applyFont="1" applyFill="1" applyBorder="1" applyAlignment="1">
      <alignment horizontal="center" vertical="center"/>
    </xf>
    <xf numFmtId="10" fontId="2" fillId="2" borderId="1" xfId="2" applyNumberFormat="1" applyFont="1" applyFill="1" applyBorder="1"/>
    <xf numFmtId="10" fontId="0" fillId="3" borderId="1" xfId="2" applyNumberFormat="1" applyFont="1" applyFill="1" applyBorder="1"/>
    <xf numFmtId="10" fontId="0" fillId="6" borderId="1" xfId="2" applyNumberFormat="1" applyFont="1" applyFill="1" applyBorder="1"/>
    <xf numFmtId="10" fontId="0" fillId="3" borderId="2" xfId="2" applyNumberFormat="1" applyFont="1" applyFill="1" applyBorder="1"/>
    <xf numFmtId="10" fontId="3" fillId="0" borderId="0" xfId="2" applyNumberFormat="1" applyFont="1" applyAlignment="1">
      <alignment horizontal="center" vertical="center" wrapText="1"/>
    </xf>
    <xf numFmtId="0" fontId="2" fillId="9" borderId="0" xfId="0" applyFont="1" applyFill="1" applyAlignment="1">
      <alignment horizontal="center" vertical="center"/>
    </xf>
    <xf numFmtId="168" fontId="2" fillId="9" borderId="0" xfId="0" applyNumberFormat="1" applyFont="1" applyFill="1" applyAlignment="1">
      <alignment horizontal="center" vertical="center"/>
    </xf>
    <xf numFmtId="14" fontId="2" fillId="9" borderId="0" xfId="0" applyNumberFormat="1" applyFont="1" applyFill="1" applyAlignment="1">
      <alignment horizontal="center" vertical="center"/>
    </xf>
    <xf numFmtId="0" fontId="0" fillId="7" borderId="0" xfId="0" applyFill="1"/>
    <xf numFmtId="10" fontId="0" fillId="7" borderId="0" xfId="0" applyNumberFormat="1" applyFill="1" applyAlignment="1">
      <alignment horizontal="center" vertical="center"/>
    </xf>
    <xf numFmtId="168" fontId="0" fillId="7" borderId="0" xfId="0" applyNumberFormat="1" applyFill="1" applyAlignment="1">
      <alignment horizontal="center" vertical="center"/>
    </xf>
    <xf numFmtId="14" fontId="0" fillId="7" borderId="0" xfId="0" applyNumberFormat="1" applyFill="1" applyAlignment="1">
      <alignment horizontal="center" vertical="center"/>
    </xf>
    <xf numFmtId="10" fontId="0" fillId="0" borderId="0" xfId="2" applyNumberFormat="1" applyFont="1" applyBorder="1"/>
    <xf numFmtId="169" fontId="2" fillId="2" borderId="1" xfId="0" applyNumberFormat="1" applyFont="1" applyFill="1" applyBorder="1" applyAlignment="1">
      <alignment horizontal="center" vertical="center"/>
    </xf>
    <xf numFmtId="169" fontId="0" fillId="3" borderId="1" xfId="0" applyNumberFormat="1" applyFill="1" applyBorder="1" applyAlignment="1">
      <alignment horizontal="center" vertical="center"/>
    </xf>
    <xf numFmtId="169" fontId="0" fillId="0" borderId="1" xfId="0" applyNumberFormat="1" applyBorder="1" applyAlignment="1">
      <alignment horizontal="center" vertical="center"/>
    </xf>
    <xf numFmtId="169" fontId="0" fillId="3" borderId="2" xfId="0" applyNumberFormat="1" applyFill="1" applyBorder="1" applyAlignment="1">
      <alignment horizontal="center" vertical="center"/>
    </xf>
    <xf numFmtId="169" fontId="0" fillId="7" borderId="0" xfId="0" applyNumberFormat="1" applyFill="1" applyAlignment="1">
      <alignment horizontal="center" vertical="center"/>
    </xf>
    <xf numFmtId="169" fontId="2" fillId="9" borderId="0" xfId="0" applyNumberFormat="1" applyFont="1" applyFill="1" applyAlignment="1">
      <alignment horizontal="center" vertical="center"/>
    </xf>
    <xf numFmtId="169" fontId="0" fillId="0" borderId="0" xfId="0" applyNumberFormat="1"/>
    <xf numFmtId="170" fontId="2" fillId="2" borderId="1" xfId="0" applyNumberFormat="1" applyFont="1" applyFill="1" applyBorder="1" applyAlignment="1">
      <alignment horizontal="center" vertical="center"/>
    </xf>
    <xf numFmtId="170" fontId="0" fillId="3" borderId="1" xfId="0" applyNumberFormat="1" applyFill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170" fontId="0" fillId="3" borderId="2" xfId="0" applyNumberFormat="1" applyFill="1" applyBorder="1" applyAlignment="1">
      <alignment horizontal="center" vertical="center"/>
    </xf>
    <xf numFmtId="170" fontId="0" fillId="7" borderId="0" xfId="0" applyNumberFormat="1" applyFill="1" applyAlignment="1">
      <alignment horizontal="center" vertical="center"/>
    </xf>
    <xf numFmtId="170" fontId="2" fillId="9" borderId="0" xfId="0" applyNumberFormat="1" applyFont="1" applyFill="1" applyAlignment="1">
      <alignment horizontal="center" vertical="center"/>
    </xf>
    <xf numFmtId="170" fontId="0" fillId="0" borderId="0" xfId="0" applyNumberFormat="1"/>
    <xf numFmtId="171" fontId="2" fillId="2" borderId="1" xfId="0" applyNumberFormat="1" applyFont="1" applyFill="1" applyBorder="1" applyAlignment="1">
      <alignment horizontal="center" vertical="center"/>
    </xf>
    <xf numFmtId="171" fontId="0" fillId="3" borderId="1" xfId="0" applyNumberFormat="1" applyFill="1" applyBorder="1" applyAlignment="1">
      <alignment horizontal="center" vertical="center"/>
    </xf>
    <xf numFmtId="171" fontId="0" fillId="7" borderId="1" xfId="0" applyNumberFormat="1" applyFill="1" applyBorder="1" applyAlignment="1">
      <alignment horizontal="center" vertical="center"/>
    </xf>
    <xf numFmtId="171" fontId="3" fillId="0" borderId="0" xfId="0" applyNumberFormat="1" applyFont="1" applyAlignment="1">
      <alignment horizontal="center" vertical="center" wrapText="1"/>
    </xf>
    <xf numFmtId="171" fontId="0" fillId="0" borderId="0" xfId="0" applyNumberFormat="1"/>
    <xf numFmtId="171" fontId="3" fillId="0" borderId="0" xfId="2" applyNumberFormat="1" applyFont="1" applyBorder="1" applyAlignment="1">
      <alignment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2" fontId="0" fillId="7" borderId="1" xfId="0" applyNumberForma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 wrapText="1"/>
    </xf>
    <xf numFmtId="2" fontId="0" fillId="0" borderId="0" xfId="2" applyNumberFormat="1" applyFont="1"/>
    <xf numFmtId="2" fontId="0" fillId="0" borderId="0" xfId="0" applyNumberFormat="1"/>
    <xf numFmtId="2" fontId="11" fillId="0" borderId="0" xfId="0" applyNumberFormat="1" applyFont="1"/>
    <xf numFmtId="168" fontId="0" fillId="7" borderId="12" xfId="0" applyNumberFormat="1" applyFill="1" applyBorder="1" applyAlignment="1">
      <alignment horizontal="center" vertical="center"/>
    </xf>
    <xf numFmtId="14" fontId="9" fillId="0" borderId="0" xfId="0" applyNumberFormat="1" applyFont="1"/>
    <xf numFmtId="10" fontId="3" fillId="0" borderId="4" xfId="2" applyNumberFormat="1" applyFont="1" applyBorder="1" applyAlignment="1">
      <alignment horizontal="center" vertical="center" wrapText="1"/>
    </xf>
    <xf numFmtId="167" fontId="3" fillId="0" borderId="9" xfId="0" applyNumberFormat="1" applyFont="1" applyBorder="1" applyAlignment="1">
      <alignment horizontal="center" vertical="center" wrapText="1"/>
    </xf>
    <xf numFmtId="167" fontId="3" fillId="0" borderId="10" xfId="0" applyNumberFormat="1" applyFont="1" applyBorder="1" applyAlignment="1">
      <alignment horizontal="center" vertical="center" wrapText="1"/>
    </xf>
    <xf numFmtId="167" fontId="3" fillId="0" borderId="11" xfId="0" applyNumberFormat="1" applyFont="1" applyBorder="1" applyAlignment="1">
      <alignment horizontal="center" vertical="center" wrapText="1"/>
    </xf>
    <xf numFmtId="14" fontId="3" fillId="0" borderId="9" xfId="0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14" fontId="3" fillId="0" borderId="11" xfId="0" applyNumberFormat="1" applyFont="1" applyBorder="1" applyAlignment="1">
      <alignment horizontal="center" vertical="center" wrapText="1"/>
    </xf>
    <xf numFmtId="0" fontId="2" fillId="4" borderId="0" xfId="0" applyFont="1" applyFill="1" applyAlignment="1">
      <alignment horizontal="center"/>
    </xf>
    <xf numFmtId="8" fontId="3" fillId="0" borderId="4" xfId="0" applyNumberFormat="1" applyFont="1" applyBorder="1" applyAlignment="1">
      <alignment horizontal="center" vertical="center" wrapText="1"/>
    </xf>
    <xf numFmtId="167" fontId="10" fillId="0" borderId="4" xfId="0" applyNumberFormat="1" applyFont="1" applyBorder="1" applyAlignment="1">
      <alignment horizontal="center" vertical="center" wrapText="1"/>
    </xf>
    <xf numFmtId="167" fontId="3" fillId="0" borderId="4" xfId="2" applyNumberFormat="1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0" fontId="2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2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6" borderId="0" xfId="0" applyFont="1" applyFill="1" applyAlignment="1">
      <alignment horizont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167" fontId="0" fillId="0" borderId="6" xfId="0" applyNumberForma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167" fontId="0" fillId="0" borderId="8" xfId="0" applyNumberFormat="1" applyBorder="1" applyAlignment="1">
      <alignment horizontal="center"/>
    </xf>
    <xf numFmtId="15" fontId="9" fillId="0" borderId="0" xfId="0" applyNumberFormat="1" applyFont="1"/>
  </cellXfs>
  <cellStyles count="3">
    <cellStyle name="Millares" xfId="1" builtinId="3"/>
    <cellStyle name="Normal" xfId="0" builtinId="0"/>
    <cellStyle name="Porcentaje" xfId="2" builtinId="5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microsoft.com/office/2017/06/relationships/rdRichValueStructure" Target="richData/rdrichvaluestructure.xml"/><Relationship Id="rId18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17" Type="http://schemas.microsoft.com/office/2017/06/relationships/rdSupportingPropertyBag" Target="richData/rdsupportingpropertybag.xml"/><Relationship Id="rId2" Type="http://schemas.openxmlformats.org/officeDocument/2006/relationships/worksheet" Target="worksheets/sheet2.xml"/><Relationship Id="rId16" Type="http://schemas.microsoft.com/office/2017/06/relationships/rdSupportingPropertyBagStructure" Target="richData/rdsupportingpropertybagstructure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ichStyles" Target="richData/richStyles.xml"/><Relationship Id="rId23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Array" Target="richData/rdarray.xml"/><Relationship Id="rId22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D672A462-0A52-41D4-935E-1AD377118267}" autoFormatId="16" applyNumberFormats="0" applyBorderFormats="0" applyFontFormats="0" applyPatternFormats="0" applyAlignmentFormats="0" applyWidthHeightFormats="0">
  <queryTableRefresh nextId="6" unboundColumnsRight="1">
    <queryTableFields count="5">
      <queryTableField id="1" name="Name" tableColumnId="1"/>
      <queryTableField id="2" name="Value.cmc_rank" tableColumnId="2"/>
      <queryTableField id="3" name="price" tableColumnId="3"/>
      <queryTableField id="4" name="market_cap" tableColumnId="4"/>
      <queryTableField id="5" dataBound="0" tableColumnId="5"/>
    </queryTableFields>
  </queryTableRefresh>
</queryTable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array.xml><?xml version="1.0" encoding="utf-8"?>
<arrayData xmlns="http://schemas.microsoft.com/office/spreadsheetml/2017/richdata2" count="3">
  <a r="1" c="116">
    <v t="i">0</v>
    <v t="i">3</v>
    <v t="i">4</v>
    <v t="i">5</v>
    <v t="i">6</v>
    <v t="i">7</v>
    <v t="i">10</v>
    <v t="i">11</v>
    <v t="i">12</v>
    <v t="i">13</v>
    <v t="i">14</v>
    <v t="i">17</v>
    <v t="i">18</v>
    <v t="i">19</v>
    <v t="i">20</v>
    <v t="i">21</v>
    <v t="i">24</v>
    <v t="i">25</v>
    <v t="i">26</v>
    <v t="i">27</v>
    <v t="i">28</v>
    <v t="i">31</v>
    <v t="i">32</v>
    <v t="i">33</v>
    <v t="i">34</v>
    <v t="i">35</v>
    <v t="i">38</v>
    <v t="i">39</v>
    <v t="i">40</v>
    <v t="i">41</v>
    <v t="i">42</v>
    <v t="i">45</v>
    <v t="i">46</v>
    <v t="i">47</v>
    <v t="i">48</v>
    <v t="i">49</v>
    <v t="i">52</v>
    <v t="i">53</v>
    <v t="i">54</v>
    <v t="i">55</v>
    <v t="i">56</v>
    <v t="i">59</v>
    <v t="i">60</v>
    <v t="i">61</v>
    <v t="i">62</v>
    <v t="i">63</v>
    <v t="i">66</v>
    <v t="i">67</v>
    <v t="i">68</v>
    <v t="i">69</v>
    <v t="i">70</v>
    <v t="i">73</v>
    <v t="i">74</v>
    <v t="i">75</v>
    <v t="i">76</v>
    <v t="i">77</v>
    <v t="i">80</v>
    <v t="i">81</v>
    <v t="i">82</v>
    <v t="i">83</v>
    <v t="i">84</v>
    <v t="i">87</v>
    <v t="i">88</v>
    <v t="i">89</v>
    <v t="i">90</v>
    <v t="i">91</v>
    <v t="i">94</v>
    <v t="i">95</v>
    <v t="i">96</v>
    <v t="i">97</v>
    <v t="i">98</v>
    <v t="i">101</v>
    <v t="i">102</v>
    <v t="i">103</v>
    <v t="i">104</v>
    <v t="i">105</v>
    <v t="i">108</v>
    <v t="i">109</v>
    <v t="i">110</v>
    <v t="i">111</v>
    <v t="i">112</v>
    <v t="i">115</v>
    <v t="i">116</v>
    <v t="i">117</v>
    <v t="i">118</v>
    <v t="i">119</v>
    <v t="i">122</v>
    <v t="i">123</v>
    <v t="i">124</v>
    <v t="i">125</v>
    <v t="i">126</v>
    <v t="i">129</v>
    <v t="i">130</v>
    <v t="i">131</v>
    <v t="i">132</v>
    <v t="i">133</v>
    <v t="i">136</v>
    <v t="i">137</v>
    <v t="i">138</v>
    <v t="i">139</v>
    <v t="i">140</v>
    <v t="i">143</v>
    <v t="i">144</v>
    <v t="i">145</v>
    <v t="i">146</v>
    <v t="i">147</v>
    <v t="i">150</v>
    <v t="i">151</v>
    <v t="i">152</v>
    <v t="i">153</v>
    <v t="i">154</v>
    <v t="i">157</v>
    <v t="i">158</v>
    <v t="i">159</v>
    <v t="i">160</v>
    <v t="i">161</v>
  </a>
  <a r="1" c="116">
    <v>0.91879999999999995</v>
    <v>0.92279999999999995</v>
    <v>0.92600000000000005</v>
    <v>0.92889999999999995</v>
    <v>0.92630000000000001</v>
    <v>0.92889999999999995</v>
    <v>0.92879999999999996</v>
    <v>0.92630000000000001</v>
    <v>0.9194</v>
    <v>0.90949999999999998</v>
    <v>0.91769999999999996</v>
    <v>0.91520000000000001</v>
    <v>0.91039999999999999</v>
    <v>0.91390000000000005</v>
    <v>0.90810000000000002</v>
    <v>0.90790000000000004</v>
    <v>0.90820000000000001</v>
    <v>0.90529999999999999</v>
    <v>0.90029999999999999</v>
    <v>0.90390000000000004</v>
    <v>0.90600000000000003</v>
    <v>0.90529999999999999</v>
    <v>0.91369999999999996</v>
    <v>0.91559999999999997</v>
    <v>0.91349999999999998</v>
    <v>0.91379999999999995</v>
    <v>0.91300000000000003</v>
    <v>0.91469999999999996</v>
    <v>0.91120000000000001</v>
    <v>0.91120000000000001</v>
    <v>0.91300000000000003</v>
    <v>0.91310000000000002</v>
    <v>0.91930000000000001</v>
    <v>0.91869999999999996</v>
    <v>0.91930000000000001</v>
    <v>0.91749999999999998</v>
    <v>0.91869999999999996</v>
    <v>0.92159999999999997</v>
    <v>0.91849999999999998</v>
    <v>0.92190000000000005</v>
    <v>0.92110000000000003</v>
    <v>0.92290000000000005</v>
    <v>0.92179999999999995</v>
    <v>0.92420000000000002</v>
    <v>0.91959999999999997</v>
    <v>0.92700000000000005</v>
    <v>0.93069999999999997</v>
    <v>0.92979999999999996</v>
    <v>0.92810000000000004</v>
    <v>0.92759999999999998</v>
    <v>0.92710000000000004</v>
    <v>0.92820000000000003</v>
    <v>0.93359999999999999</v>
    <v>0.93210000000000004</v>
    <v>0.92810000000000004</v>
    <v>0.92779999999999996</v>
    <v>0.92759999999999998</v>
    <v>0.92530000000000001</v>
    <v>0.92410000000000003</v>
    <v>0.92359999999999998</v>
    <v>0.92400000000000004</v>
    <v>0.9214</v>
    <v>0.92179999999999995</v>
    <v>0.92249999999999999</v>
    <v>0.92530000000000001</v>
    <v>0.9224</v>
    <v>0.92100000000000004</v>
    <v>0.92090000000000005</v>
    <v>0.9173</v>
    <v>0.91320000000000001</v>
    <v>0.91400000000000003</v>
    <v>0.91520000000000001</v>
    <v>0.91510000000000002</v>
    <v>0.9133</v>
    <v>0.91869999999999996</v>
    <v>0.91820000000000002</v>
    <v>0.91949999999999998</v>
    <v>0.92020000000000002</v>
    <v>0.91559999999999997</v>
    <v>0.92069999999999996</v>
    <v>0.92520000000000002</v>
    <v>0.92259999999999998</v>
    <v>0.92300000000000004</v>
    <v>0.9234</v>
    <v>0.92669999999999997</v>
    <v>0.9264</v>
    <v>0.93079999999999996</v>
    <v>0.9284</v>
    <v>0.92279999999999995</v>
    <v>0.92259999999999998</v>
    <v>0.92259999999999998</v>
    <v>0.92069999999999996</v>
    <v>0.92090000000000005</v>
    <v>0.93079999999999996</v>
    <v>0.93210000000000004</v>
    <v>0.93930000000000002</v>
    <v>0.94110000000000005</v>
    <v>0.9415</v>
    <v>0.93679999999999997</v>
    <v>0.93940000000000001</v>
    <v>0.93840000000000001</v>
    <v>0.93840000000000001</v>
    <v>0.93430000000000002</v>
    <v>0.9345</v>
    <v>0.93200000000000005</v>
    <v>0.93489999999999995</v>
    <v>0.93259999999999998</v>
    <v>0.93740000000000001</v>
    <v>0.93340000000000001</v>
    <v>0.93210000000000004</v>
    <v>0.92920000000000003</v>
    <v>0.92849999999999999</v>
    <v>0.92959999999999998</v>
    <v>0.93020000000000003</v>
    <v>0.9274</v>
    <v>0.92820000000000003</v>
  </a>
  <a r="1" c="116">
    <v>1.0881000000000001</v>
    <v>1.0835999999999999</v>
    <v>1.0794999999999999</v>
    <v>1.0762</v>
    <v>1.0791999999999999</v>
    <v>1.0761000000000001</v>
    <v>1.0761000000000001</v>
    <v>1.0791999999999999</v>
    <v>1.0872999999999999</v>
    <v>1.0991</v>
    <v>1.0893999999999999</v>
    <v>1.0922000000000001</v>
    <v>1.0980000000000001</v>
    <v>1.0938000000000001</v>
    <v>1.1008</v>
    <v>1.101</v>
    <v>1.1007</v>
    <v>1.1042000000000001</v>
    <v>1.1103000000000001</v>
    <v>1.1059000000000001</v>
    <v>1.1035999999999999</v>
    <v>1.1044</v>
    <v>1.0947</v>
    <v>1.0921000000000001</v>
    <v>1.0943000000000001</v>
    <v>1.0941000000000001</v>
    <v>1.0949</v>
    <v>1.0931</v>
    <v>1.0971</v>
    <v>1.097</v>
    <v>1.0949</v>
    <v>1.0948</v>
    <v>1.0873999999999999</v>
    <v>1.0881000000000001</v>
    <v>1.0873999999999999</v>
    <v>1.0896999999999999</v>
    <v>1.0881000000000001</v>
    <v>1.0851</v>
    <v>1.0883</v>
    <v>1.0846</v>
    <v>1.0851999999999999</v>
    <v>1.0832999999999999</v>
    <v>1.0840000000000001</v>
    <v>1.0815999999999999</v>
    <v>1.0871999999999999</v>
    <v>1.0784</v>
    <v>1.0741000000000001</v>
    <v>1.0753999999999999</v>
    <v>1.0770999999999999</v>
    <v>1.0775999999999999</v>
    <v>1.0782</v>
    <v>1.0770999999999999</v>
    <v>1.0709</v>
    <v>1.0725</v>
    <v>1.0770999999999999</v>
    <v>1.0773999999999999</v>
    <v>1.0777000000000001</v>
    <v>1.0803</v>
    <v>1.0817000000000001</v>
    <v>1.0823</v>
    <v>1.0818000000000001</v>
    <v>1.0847</v>
    <v>1.0844</v>
    <v>1.0835999999999999</v>
    <v>1.0803</v>
    <v>1.0837000000000001</v>
    <v>1.0853999999999999</v>
    <v>1.0854999999999999</v>
    <v>1.0896999999999999</v>
    <v>1.0946</v>
    <v>1.0936999999999999</v>
    <v>1.0926</v>
    <v>1.0924</v>
    <v>1.0946</v>
    <v>1.0881000000000001</v>
    <v>1.0887</v>
    <v>1.0871</v>
    <v>1.0865</v>
    <v>1.0918000000000001</v>
    <v>1.0860000000000001</v>
    <v>1.0805</v>
    <v>1.0835999999999999</v>
    <v>1.083</v>
    <v>1.0826</v>
    <v>1.0787</v>
    <v>1.0792999999999999</v>
    <v>1.0743</v>
    <v>1.0768</v>
    <v>1.0834999999999999</v>
    <v>1.0834999999999999</v>
    <v>1.0834999999999999</v>
    <v>1.0858000000000001</v>
    <v>1.0854999999999999</v>
    <v>1.0742</v>
    <v>1.0724</v>
    <v>1.0642</v>
    <v>1.0622</v>
    <v>1.0617000000000001</v>
    <v>1.0670999999999999</v>
    <v>1.0643</v>
    <v>1.0653999999999999</v>
    <v>1.0653999999999999</v>
    <v>1.0699000000000001</v>
    <v>1.0697000000000001</v>
    <v>1.0729</v>
    <v>1.0691999999999999</v>
    <v>1.0719000000000001</v>
    <v>1.0665</v>
    <v>1.0709</v>
    <v>1.0725</v>
    <v>1.0758000000000001</v>
    <v>1.0768</v>
    <v>1.0751999999999999</v>
    <v>1.0745</v>
    <v>1.0781000000000001</v>
    <v>1.0769</v>
  </a>
</arrayData>
</file>

<file path=xl/richData/rdrichvalue.xml><?xml version="1.0" encoding="utf-8"?>
<rvData xmlns="http://schemas.microsoft.com/office/spreadsheetml/2017/richdata" count="305">
  <rv s="0">
    <fb>45261</fb>
    <v>0</v>
  </rv>
  <rv s="0">
    <fb>1.0881000000000001</fb>
    <v>1</v>
  </rv>
  <rv s="0">
    <fb>0.91879999999999995</fb>
    <v>2</v>
  </rv>
  <rv s="0">
    <fb>45264</fb>
    <v>0</v>
  </rv>
  <rv s="0">
    <fb>1.0835999999999999</fb>
    <v>1</v>
  </rv>
  <rv s="0">
    <fb>0.92279999999999995</fb>
    <v>2</v>
  </rv>
  <rv s="0">
    <fb>45265</fb>
    <v>0</v>
  </rv>
  <rv s="0">
    <fb>1.0794999999999999</fb>
    <v>1</v>
  </rv>
  <rv s="0">
    <fb>0.92600000000000005</fb>
    <v>2</v>
  </rv>
  <rv s="0">
    <fb>45266</fb>
    <v>0</v>
  </rv>
  <rv s="0">
    <fb>1.0762</fb>
    <v>1</v>
  </rv>
  <rv s="0">
    <fb>0.92889999999999995</fb>
    <v>2</v>
  </rv>
  <rv s="0">
    <fb>45267</fb>
    <v>0</v>
  </rv>
  <rv s="0">
    <fb>1.0791999999999999</fb>
    <v>1</v>
  </rv>
  <rv s="0">
    <fb>0.92630000000000001</fb>
    <v>2</v>
  </rv>
  <rv s="0">
    <fb>45268</fb>
    <v>0</v>
  </rv>
  <rv s="0">
    <fb>1.0761000000000001</fb>
    <v>1</v>
  </rv>
  <rv s="0">
    <fb>45271</fb>
    <v>0</v>
  </rv>
  <rv s="0">
    <fb>0.92879999999999996</fb>
    <v>2</v>
  </rv>
  <rv s="0">
    <fb>45272</fb>
    <v>0</v>
  </rv>
  <rv s="0">
    <fb>45273</fb>
    <v>0</v>
  </rv>
  <rv s="0">
    <fb>1.0872999999999999</fb>
    <v>1</v>
  </rv>
  <rv s="0">
    <fb>0.9194</fb>
    <v>2</v>
  </rv>
  <rv s="0">
    <fb>45274</fb>
    <v>0</v>
  </rv>
  <rv s="0">
    <fb>1.0991</fb>
    <v>1</v>
  </rv>
  <rv s="0">
    <fb>0.90949999999999998</fb>
    <v>2</v>
  </rv>
  <rv s="0">
    <fb>45275</fb>
    <v>0</v>
  </rv>
  <rv s="0">
    <fb>1.0893999999999999</fb>
    <v>1</v>
  </rv>
  <rv s="0">
    <fb>0.91769999999999996</fb>
    <v>2</v>
  </rv>
  <rv s="0">
    <fb>45278</fb>
    <v>0</v>
  </rv>
  <rv s="0">
    <fb>1.0922000000000001</fb>
    <v>1</v>
  </rv>
  <rv s="0">
    <fb>0.91520000000000001</fb>
    <v>2</v>
  </rv>
  <rv s="0">
    <fb>45279</fb>
    <v>0</v>
  </rv>
  <rv s="0">
    <fb>1.0980000000000001</fb>
    <v>1</v>
  </rv>
  <rv s="0">
    <fb>0.91039999999999999</fb>
    <v>2</v>
  </rv>
  <rv s="0">
    <fb>45280</fb>
    <v>0</v>
  </rv>
  <rv s="0">
    <fb>1.0938000000000001</fb>
    <v>1</v>
  </rv>
  <rv s="0">
    <fb>0.91390000000000005</fb>
    <v>2</v>
  </rv>
  <rv s="0">
    <fb>45281</fb>
    <v>0</v>
  </rv>
  <rv s="0">
    <fb>1.1008</fb>
    <v>1</v>
  </rv>
  <rv s="0">
    <fb>0.90810000000000002</fb>
    <v>2</v>
  </rv>
  <rv s="0">
    <fb>45282</fb>
    <v>0</v>
  </rv>
  <rv s="0">
    <fb>1.101</fb>
    <v>1</v>
  </rv>
  <rv s="0">
    <fb>0.90790000000000004</fb>
    <v>2</v>
  </rv>
  <rv s="0">
    <fb>45285</fb>
    <v>0</v>
  </rv>
  <rv s="0">
    <fb>1.1007</fb>
    <v>1</v>
  </rv>
  <rv s="0">
    <fb>0.90820000000000001</fb>
    <v>2</v>
  </rv>
  <rv s="0">
    <fb>45286</fb>
    <v>0</v>
  </rv>
  <rv s="0">
    <fb>1.1042000000000001</fb>
    <v>1</v>
  </rv>
  <rv s="0">
    <fb>0.90529999999999999</fb>
    <v>2</v>
  </rv>
  <rv s="0">
    <fb>45287</fb>
    <v>0</v>
  </rv>
  <rv s="0">
    <fb>1.1103000000000001</fb>
    <v>1</v>
  </rv>
  <rv s="0">
    <fb>0.90029999999999999</fb>
    <v>2</v>
  </rv>
  <rv s="0">
    <fb>45288</fb>
    <v>0</v>
  </rv>
  <rv s="0">
    <fb>1.1059000000000001</fb>
    <v>1</v>
  </rv>
  <rv s="0">
    <fb>0.90390000000000004</fb>
    <v>2</v>
  </rv>
  <rv s="0">
    <fb>45289</fb>
    <v>0</v>
  </rv>
  <rv s="0">
    <fb>1.1035999999999999</fb>
    <v>1</v>
  </rv>
  <rv s="0">
    <fb>0.90600000000000003</fb>
    <v>2</v>
  </rv>
  <rv s="0">
    <fb>45292</fb>
    <v>0</v>
  </rv>
  <rv s="0">
    <fb>1.1044</fb>
    <v>1</v>
  </rv>
  <rv s="0">
    <fb>45293</fb>
    <v>0</v>
  </rv>
  <rv s="0">
    <fb>1.0947</fb>
    <v>1</v>
  </rv>
  <rv s="0">
    <fb>0.91369999999999996</fb>
    <v>2</v>
  </rv>
  <rv s="0">
    <fb>45294</fb>
    <v>0</v>
  </rv>
  <rv s="0">
    <fb>1.0921000000000001</fb>
    <v>1</v>
  </rv>
  <rv s="0">
    <fb>0.91559999999999997</fb>
    <v>2</v>
  </rv>
  <rv s="0">
    <fb>45295</fb>
    <v>0</v>
  </rv>
  <rv s="0">
    <fb>1.0943000000000001</fb>
    <v>1</v>
  </rv>
  <rv s="0">
    <fb>0.91349999999999998</fb>
    <v>2</v>
  </rv>
  <rv s="0">
    <fb>45296</fb>
    <v>0</v>
  </rv>
  <rv s="0">
    <fb>1.0941000000000001</fb>
    <v>1</v>
  </rv>
  <rv s="0">
    <fb>0.91379999999999995</fb>
    <v>2</v>
  </rv>
  <rv s="0">
    <fb>45299</fb>
    <v>0</v>
  </rv>
  <rv s="0">
    <fb>1.0949</fb>
    <v>1</v>
  </rv>
  <rv s="0">
    <fb>0.91300000000000003</fb>
    <v>2</v>
  </rv>
  <rv s="0">
    <fb>45300</fb>
    <v>0</v>
  </rv>
  <rv s="0">
    <fb>1.0931</fb>
    <v>1</v>
  </rv>
  <rv s="0">
    <fb>0.91469999999999996</fb>
    <v>2</v>
  </rv>
  <rv s="0">
    <fb>45301</fb>
    <v>0</v>
  </rv>
  <rv s="0">
    <fb>1.0971</fb>
    <v>1</v>
  </rv>
  <rv s="0">
    <fb>0.91120000000000001</fb>
    <v>2</v>
  </rv>
  <rv s="0">
    <fb>45302</fb>
    <v>0</v>
  </rv>
  <rv s="0">
    <fb>1.097</fb>
    <v>1</v>
  </rv>
  <rv s="0">
    <fb>45303</fb>
    <v>0</v>
  </rv>
  <rv s="0">
    <fb>45306</fb>
    <v>0</v>
  </rv>
  <rv s="0">
    <fb>1.0948</fb>
    <v>1</v>
  </rv>
  <rv s="0">
    <fb>0.91310000000000002</fb>
    <v>2</v>
  </rv>
  <rv s="0">
    <fb>45307</fb>
    <v>0</v>
  </rv>
  <rv s="0">
    <fb>1.0873999999999999</fb>
    <v>1</v>
  </rv>
  <rv s="0">
    <fb>0.91930000000000001</fb>
    <v>2</v>
  </rv>
  <rv s="0">
    <fb>45308</fb>
    <v>0</v>
  </rv>
  <rv s="0">
    <fb>0.91869999999999996</fb>
    <v>2</v>
  </rv>
  <rv s="0">
    <fb>45309</fb>
    <v>0</v>
  </rv>
  <rv s="0">
    <fb>45310</fb>
    <v>0</v>
  </rv>
  <rv s="0">
    <fb>1.0896999999999999</fb>
    <v>1</v>
  </rv>
  <rv s="0">
    <fb>0.91749999999999998</fb>
    <v>2</v>
  </rv>
  <rv s="0">
    <fb>45313</fb>
    <v>0</v>
  </rv>
  <rv s="0">
    <fb>45314</fb>
    <v>0</v>
  </rv>
  <rv s="0">
    <fb>1.0851</fb>
    <v>1</v>
  </rv>
  <rv s="0">
    <fb>0.92159999999999997</fb>
    <v>2</v>
  </rv>
  <rv s="0">
    <fb>45315</fb>
    <v>0</v>
  </rv>
  <rv s="0">
    <fb>1.0883</fb>
    <v>1</v>
  </rv>
  <rv s="0">
    <fb>0.91849999999999998</fb>
    <v>2</v>
  </rv>
  <rv s="0">
    <fb>45316</fb>
    <v>0</v>
  </rv>
  <rv s="0">
    <fb>1.0846</fb>
    <v>1</v>
  </rv>
  <rv s="0">
    <fb>0.92190000000000005</fb>
    <v>2</v>
  </rv>
  <rv s="0">
    <fb>45317</fb>
    <v>0</v>
  </rv>
  <rv s="0">
    <fb>1.0851999999999999</fb>
    <v>1</v>
  </rv>
  <rv s="0">
    <fb>0.92110000000000003</fb>
    <v>2</v>
  </rv>
  <rv s="0">
    <fb>45320</fb>
    <v>0</v>
  </rv>
  <rv s="0">
    <fb>1.0832999999999999</fb>
    <v>1</v>
  </rv>
  <rv s="0">
    <fb>0.92290000000000005</fb>
    <v>2</v>
  </rv>
  <rv s="0">
    <fb>45321</fb>
    <v>0</v>
  </rv>
  <rv s="0">
    <fb>1.0840000000000001</fb>
    <v>1</v>
  </rv>
  <rv s="0">
    <fb>0.92179999999999995</fb>
    <v>2</v>
  </rv>
  <rv s="0">
    <fb>45322</fb>
    <v>0</v>
  </rv>
  <rv s="0">
    <fb>1.0815999999999999</fb>
    <v>1</v>
  </rv>
  <rv s="0">
    <fb>0.92420000000000002</fb>
    <v>2</v>
  </rv>
  <rv s="0">
    <fb>45323</fb>
    <v>0</v>
  </rv>
  <rv s="0">
    <fb>1.0871999999999999</fb>
    <v>1</v>
  </rv>
  <rv s="0">
    <fb>0.91959999999999997</fb>
    <v>2</v>
  </rv>
  <rv s="0">
    <fb>45324</fb>
    <v>0</v>
  </rv>
  <rv s="0">
    <fb>1.0784</fb>
    <v>1</v>
  </rv>
  <rv s="0">
    <fb>0.92700000000000005</fb>
    <v>2</v>
  </rv>
  <rv s="0">
    <fb>45327</fb>
    <v>0</v>
  </rv>
  <rv s="0">
    <fb>1.0741000000000001</fb>
    <v>1</v>
  </rv>
  <rv s="0">
    <fb>0.93069999999999997</fb>
    <v>2</v>
  </rv>
  <rv s="0">
    <fb>45328</fb>
    <v>0</v>
  </rv>
  <rv s="0">
    <fb>1.0753999999999999</fb>
    <v>1</v>
  </rv>
  <rv s="0">
    <fb>0.92979999999999996</fb>
    <v>2</v>
  </rv>
  <rv s="0">
    <fb>45329</fb>
    <v>0</v>
  </rv>
  <rv s="0">
    <fb>1.0770999999999999</fb>
    <v>1</v>
  </rv>
  <rv s="0">
    <fb>0.92810000000000004</fb>
    <v>2</v>
  </rv>
  <rv s="0">
    <fb>45330</fb>
    <v>0</v>
  </rv>
  <rv s="0">
    <fb>1.0775999999999999</fb>
    <v>1</v>
  </rv>
  <rv s="0">
    <fb>0.92759999999999998</fb>
    <v>2</v>
  </rv>
  <rv s="0">
    <fb>45331</fb>
    <v>0</v>
  </rv>
  <rv s="0">
    <fb>1.0782</fb>
    <v>1</v>
  </rv>
  <rv s="0">
    <fb>0.92710000000000004</fb>
    <v>2</v>
  </rv>
  <rv s="0">
    <fb>45334</fb>
    <v>0</v>
  </rv>
  <rv s="0">
    <fb>0.92820000000000003</fb>
    <v>2</v>
  </rv>
  <rv s="0">
    <fb>45335</fb>
    <v>0</v>
  </rv>
  <rv s="0">
    <fb>1.0709</fb>
    <v>1</v>
  </rv>
  <rv s="0">
    <fb>0.93359999999999999</fb>
    <v>2</v>
  </rv>
  <rv s="0">
    <fb>45336</fb>
    <v>0</v>
  </rv>
  <rv s="0">
    <fb>1.0725</fb>
    <v>1</v>
  </rv>
  <rv s="0">
    <fb>0.93210000000000004</fb>
    <v>2</v>
  </rv>
  <rv s="0">
    <fb>45337</fb>
    <v>0</v>
  </rv>
  <rv s="0">
    <fb>45338</fb>
    <v>0</v>
  </rv>
  <rv s="0">
    <fb>1.0773999999999999</fb>
    <v>1</v>
  </rv>
  <rv s="0">
    <fb>0.92779999999999996</fb>
    <v>2</v>
  </rv>
  <rv s="0">
    <fb>45341</fb>
    <v>0</v>
  </rv>
  <rv s="0">
    <fb>1.0777000000000001</fb>
    <v>1</v>
  </rv>
  <rv s="0">
    <fb>45342</fb>
    <v>0</v>
  </rv>
  <rv s="0">
    <fb>1.0803</fb>
    <v>1</v>
  </rv>
  <rv s="0">
    <fb>0.92530000000000001</fb>
    <v>2</v>
  </rv>
  <rv s="0">
    <fb>45343</fb>
    <v>0</v>
  </rv>
  <rv s="0">
    <fb>1.0817000000000001</fb>
    <v>1</v>
  </rv>
  <rv s="0">
    <fb>0.92410000000000003</fb>
    <v>2</v>
  </rv>
  <rv s="0">
    <fb>45344</fb>
    <v>0</v>
  </rv>
  <rv s="0">
    <fb>1.0823</fb>
    <v>1</v>
  </rv>
  <rv s="0">
    <fb>0.92359999999999998</fb>
    <v>2</v>
  </rv>
  <rv s="0">
    <fb>45345</fb>
    <v>0</v>
  </rv>
  <rv s="0">
    <fb>1.0818000000000001</fb>
    <v>1</v>
  </rv>
  <rv s="0">
    <fb>0.92400000000000004</fb>
    <v>2</v>
  </rv>
  <rv s="0">
    <fb>45348</fb>
    <v>0</v>
  </rv>
  <rv s="0">
    <fb>1.0847</fb>
    <v>1</v>
  </rv>
  <rv s="0">
    <fb>0.9214</fb>
    <v>2</v>
  </rv>
  <rv s="0">
    <fb>45349</fb>
    <v>0</v>
  </rv>
  <rv s="0">
    <fb>1.0844</fb>
    <v>1</v>
  </rv>
  <rv s="0">
    <fb>45350</fb>
    <v>0</v>
  </rv>
  <rv s="0">
    <fb>0.92249999999999999</fb>
    <v>2</v>
  </rv>
  <rv s="0">
    <fb>45351</fb>
    <v>0</v>
  </rv>
  <rv s="0">
    <fb>45352</fb>
    <v>0</v>
  </rv>
  <rv s="0">
    <fb>1.0837000000000001</fb>
    <v>1</v>
  </rv>
  <rv s="0">
    <fb>0.9224</fb>
    <v>2</v>
  </rv>
  <rv s="0">
    <fb>45355</fb>
    <v>0</v>
  </rv>
  <rv s="0">
    <fb>1.0853999999999999</fb>
    <v>1</v>
  </rv>
  <rv s="0">
    <fb>0.92100000000000004</fb>
    <v>2</v>
  </rv>
  <rv s="0">
    <fb>45356</fb>
    <v>0</v>
  </rv>
  <rv s="0">
    <fb>1.0854999999999999</fb>
    <v>1</v>
  </rv>
  <rv s="0">
    <fb>0.92090000000000005</fb>
    <v>2</v>
  </rv>
  <rv s="0">
    <fb>45357</fb>
    <v>0</v>
  </rv>
  <rv s="0">
    <fb>0.9173</fb>
    <v>2</v>
  </rv>
  <rv s="0">
    <fb>45358</fb>
    <v>0</v>
  </rv>
  <rv s="0">
    <fb>1.0946</fb>
    <v>1</v>
  </rv>
  <rv s="0">
    <fb>0.91320000000000001</fb>
    <v>2</v>
  </rv>
  <rv s="0">
    <fb>45359</fb>
    <v>0</v>
  </rv>
  <rv s="0">
    <fb>1.0936999999999999</fb>
    <v>1</v>
  </rv>
  <rv s="0">
    <fb>0.91400000000000003</fb>
    <v>2</v>
  </rv>
  <rv s="0">
    <fb>45362</fb>
    <v>0</v>
  </rv>
  <rv s="0">
    <fb>1.0926</fb>
    <v>1</v>
  </rv>
  <rv s="0">
    <fb>45363</fb>
    <v>0</v>
  </rv>
  <rv s="0">
    <fb>1.0924</fb>
    <v>1</v>
  </rv>
  <rv s="0">
    <fb>0.91510000000000002</fb>
    <v>2</v>
  </rv>
  <rv s="0">
    <fb>45364</fb>
    <v>0</v>
  </rv>
  <rv s="0">
    <fb>0.9133</fb>
    <v>2</v>
  </rv>
  <rv s="0">
    <fb>45365</fb>
    <v>0</v>
  </rv>
  <rv s="0">
    <fb>45366</fb>
    <v>0</v>
  </rv>
  <rv s="0">
    <fb>1.0887</fb>
    <v>1</v>
  </rv>
  <rv s="0">
    <fb>0.91820000000000002</fb>
    <v>2</v>
  </rv>
  <rv s="0">
    <fb>45369</fb>
    <v>0</v>
  </rv>
  <rv s="0">
    <fb>1.0871</fb>
    <v>1</v>
  </rv>
  <rv s="0">
    <fb>0.91949999999999998</fb>
    <v>2</v>
  </rv>
  <rv s="0">
    <fb>45370</fb>
    <v>0</v>
  </rv>
  <rv s="0">
    <fb>1.0865</fb>
    <v>1</v>
  </rv>
  <rv s="0">
    <fb>0.92020000000000002</fb>
    <v>2</v>
  </rv>
  <rv s="0">
    <fb>45371</fb>
    <v>0</v>
  </rv>
  <rv s="0">
    <fb>1.0918000000000001</fb>
    <v>1</v>
  </rv>
  <rv s="0">
    <fb>45372</fb>
    <v>0</v>
  </rv>
  <rv s="0">
    <fb>1.0860000000000001</fb>
    <v>1</v>
  </rv>
  <rv s="0">
    <fb>0.92069999999999996</fb>
    <v>2</v>
  </rv>
  <rv s="0">
    <fb>45373</fb>
    <v>0</v>
  </rv>
  <rv s="0">
    <fb>1.0805</fb>
    <v>1</v>
  </rv>
  <rv s="0">
    <fb>0.92520000000000002</fb>
    <v>2</v>
  </rv>
  <rv s="0">
    <fb>45376</fb>
    <v>0</v>
  </rv>
  <rv s="0">
    <fb>0.92259999999999998</fb>
    <v>2</v>
  </rv>
  <rv s="0">
    <fb>45377</fb>
    <v>0</v>
  </rv>
  <rv s="0">
    <fb>1.083</fb>
    <v>1</v>
  </rv>
  <rv s="0">
    <fb>0.92300000000000004</fb>
    <v>2</v>
  </rv>
  <rv s="0">
    <fb>45378</fb>
    <v>0</v>
  </rv>
  <rv s="0">
    <fb>1.0826</fb>
    <v>1</v>
  </rv>
  <rv s="0">
    <fb>0.9234</fb>
    <v>2</v>
  </rv>
  <rv s="0">
    <fb>45379</fb>
    <v>0</v>
  </rv>
  <rv s="0">
    <fb>1.0787</fb>
    <v>1</v>
  </rv>
  <rv s="0">
    <fb>0.92669999999999997</fb>
    <v>2</v>
  </rv>
  <rv s="0">
    <fb>45380</fb>
    <v>0</v>
  </rv>
  <rv s="0">
    <fb>1.0792999999999999</fb>
    <v>1</v>
  </rv>
  <rv s="0">
    <fb>0.9264</fb>
    <v>2</v>
  </rv>
  <rv s="0">
    <fb>45383</fb>
    <v>0</v>
  </rv>
  <rv s="0">
    <fb>1.0743</fb>
    <v>1</v>
  </rv>
  <rv s="0">
    <fb>0.93079999999999996</fb>
    <v>2</v>
  </rv>
  <rv s="0">
    <fb>45384</fb>
    <v>0</v>
  </rv>
  <rv s="0">
    <fb>1.0768</fb>
    <v>1</v>
  </rv>
  <rv s="0">
    <fb>0.9284</fb>
    <v>2</v>
  </rv>
  <rv s="0">
    <fb>45385</fb>
    <v>0</v>
  </rv>
  <rv s="0">
    <fb>1.0834999999999999</fb>
    <v>1</v>
  </rv>
  <rv s="0">
    <fb>45386</fb>
    <v>0</v>
  </rv>
  <rv s="0">
    <fb>45387</fb>
    <v>0</v>
  </rv>
  <rv s="0">
    <fb>45390</fb>
    <v>0</v>
  </rv>
  <rv s="0">
    <fb>1.0858000000000001</fb>
    <v>1</v>
  </rv>
  <rv s="0">
    <fb>45391</fb>
    <v>0</v>
  </rv>
  <rv s="0">
    <fb>45392</fb>
    <v>0</v>
  </rv>
  <rv s="0">
    <fb>1.0742</fb>
    <v>1</v>
  </rv>
  <rv s="0">
    <fb>45393</fb>
    <v>0</v>
  </rv>
  <rv s="0">
    <fb>1.0724</fb>
    <v>1</v>
  </rv>
  <rv s="0">
    <fb>45394</fb>
    <v>0</v>
  </rv>
  <rv s="0">
    <fb>1.0642</fb>
    <v>1</v>
  </rv>
  <rv s="0">
    <fb>0.93930000000000002</fb>
    <v>2</v>
  </rv>
  <rv s="0">
    <fb>45397</fb>
    <v>0</v>
  </rv>
  <rv s="0">
    <fb>1.0622</fb>
    <v>1</v>
  </rv>
  <rv s="0">
    <fb>0.94110000000000005</fb>
    <v>2</v>
  </rv>
  <rv s="0">
    <fb>45398</fb>
    <v>0</v>
  </rv>
  <rv s="0">
    <fb>1.0617000000000001</fb>
    <v>1</v>
  </rv>
  <rv s="0">
    <fb>0.9415</fb>
    <v>2</v>
  </rv>
  <rv s="0">
    <fb>45399</fb>
    <v>0</v>
  </rv>
  <rv s="0">
    <fb>1.0670999999999999</fb>
    <v>1</v>
  </rv>
  <rv s="0">
    <fb>0.93679999999999997</fb>
    <v>2</v>
  </rv>
  <rv s="0">
    <fb>45400</fb>
    <v>0</v>
  </rv>
  <rv s="0">
    <fb>1.0643</fb>
    <v>1</v>
  </rv>
  <rv s="0">
    <fb>0.93940000000000001</fb>
    <v>2</v>
  </rv>
  <rv s="0">
    <fb>45401</fb>
    <v>0</v>
  </rv>
  <rv s="0">
    <fb>1.0653999999999999</fb>
    <v>1</v>
  </rv>
  <rv s="0">
    <fb>0.93840000000000001</fb>
    <v>2</v>
  </rv>
  <rv s="0">
    <fb>45404</fb>
    <v>0</v>
  </rv>
  <rv s="0">
    <fb>45405</fb>
    <v>0</v>
  </rv>
  <rv s="0">
    <fb>1.0699000000000001</fb>
    <v>1</v>
  </rv>
  <rv s="0">
    <fb>0.93430000000000002</fb>
    <v>2</v>
  </rv>
  <rv s="0">
    <fb>45406</fb>
    <v>0</v>
  </rv>
  <rv s="0">
    <fb>1.0697000000000001</fb>
    <v>1</v>
  </rv>
  <rv s="0">
    <fb>0.9345</fb>
    <v>2</v>
  </rv>
  <rv s="0">
    <fb>45407</fb>
    <v>0</v>
  </rv>
  <rv s="0">
    <fb>1.0729</fb>
    <v>1</v>
  </rv>
  <rv s="0">
    <fb>0.93200000000000005</fb>
    <v>2</v>
  </rv>
  <rv s="0">
    <fb>45408</fb>
    <v>0</v>
  </rv>
  <rv s="0">
    <fb>1.0691999999999999</fb>
    <v>1</v>
  </rv>
  <rv s="0">
    <fb>0.93489999999999995</fb>
    <v>2</v>
  </rv>
  <rv s="0">
    <fb>45411</fb>
    <v>0</v>
  </rv>
  <rv s="0">
    <fb>1.0719000000000001</fb>
    <v>1</v>
  </rv>
  <rv s="0">
    <fb>0.93259999999999998</fb>
    <v>2</v>
  </rv>
  <rv s="0">
    <fb>45412</fb>
    <v>0</v>
  </rv>
  <rv s="0">
    <fb>1.0665</fb>
    <v>1</v>
  </rv>
  <rv s="0">
    <fb>0.93740000000000001</fb>
    <v>2</v>
  </rv>
  <rv s="0">
    <fb>45413</fb>
    <v>0</v>
  </rv>
  <rv s="0">
    <fb>0.93340000000000001</fb>
    <v>2</v>
  </rv>
  <rv s="0">
    <fb>45414</fb>
    <v>0</v>
  </rv>
  <rv s="0">
    <fb>45415</fb>
    <v>0</v>
  </rv>
  <rv s="0">
    <fb>1.0758000000000001</fb>
    <v>1</v>
  </rv>
  <rv s="0">
    <fb>0.92920000000000003</fb>
    <v>2</v>
  </rv>
  <rv s="0">
    <fb>45418</fb>
    <v>0</v>
  </rv>
  <rv s="0">
    <fb>0.92849999999999999</fb>
    <v>2</v>
  </rv>
  <rv s="0">
    <fb>45419</fb>
    <v>0</v>
  </rv>
  <rv s="0">
    <fb>1.0751999999999999</fb>
    <v>1</v>
  </rv>
  <rv s="0">
    <fb>0.92959999999999998</fb>
    <v>2</v>
  </rv>
  <rv s="0">
    <fb>45420</fb>
    <v>0</v>
  </rv>
  <rv s="0">
    <fb>1.0745</fb>
    <v>1</v>
  </rv>
  <rv s="0">
    <fb>0.93020000000000003</fb>
    <v>2</v>
  </rv>
  <rv s="0">
    <fb>45421</fb>
    <v>0</v>
  </rv>
  <rv s="0">
    <fb>1.0781000000000001</fb>
    <v>1</v>
  </rv>
  <rv s="0">
    <fb>0.9274</fb>
    <v>2</v>
  </rv>
  <rv s="0">
    <fb>45422</fb>
    <v>0</v>
  </rv>
  <rv s="0">
    <fb>1.0769</fb>
    <v>1</v>
  </rv>
  <rv s="1">
    <v>3</v>
    <v>USD:EUR</v>
    <v>Daily</v>
    <v>45261</v>
    <v>45425</v>
    <v>0</v>
    <v>1</v>
    <v>638508960000000000,638511851908824078,0</v>
    <v>0</v>
    <v>avyn9c</v>
    <v>USDEUR</v>
    <v>1</v>
  </rv>
  <rv s="1">
    <v>4</v>
    <v>EUR:USD</v>
    <v>Daily</v>
    <v>45261</v>
    <v>45425</v>
    <v>0</v>
    <v>1</v>
    <v>638508960000000000,638511851908835180,0</v>
    <v>0</v>
    <v>av932w</v>
    <v>EURUSD</v>
    <v>2</v>
  </rv>
</rvData>
</file>

<file path=xl/richData/rdrichvaluestructure.xml><?xml version="1.0" encoding="utf-8"?>
<rvStructures xmlns="http://schemas.microsoft.com/office/spreadsheetml/2017/richdata" count="2">
  <s t="_formattednumber">
    <k n="_Format" t="spb"/>
  </s>
  <s t="_stockhistorycache">
    <k n="_Format" t="spb"/>
    <k n="Symbol" t="s"/>
    <k n="Interval" t="s"/>
    <k n="StartDate" t="i"/>
    <k n="EndDate" t="i"/>
    <k n="f1904" t="b"/>
    <k n="fdcompat" t="b"/>
    <k n="etag" t="s"/>
    <k n="Date" t="a"/>
    <k n="EntityId" t="s"/>
    <k n="Instrument" t="s"/>
    <k n="Close" t="a"/>
  </s>
</rvStructures>
</file>

<file path=xl/richData/rdsupportingpropertybag.xml><?xml version="1.0" encoding="utf-8"?>
<supportingPropertyBags xmlns="http://schemas.microsoft.com/office/spreadsheetml/2017/richdata2">
  <spbData count="5">
    <spb s="0">
      <v>1</v>
    </spb>
    <spb s="0">
      <v>2</v>
    </spb>
    <spb s="0">
      <v>3</v>
    </spb>
    <spb s="1">
      <v>1</v>
      <v>3</v>
    </spb>
    <spb s="1">
      <v>1</v>
      <v>2</v>
    </spb>
  </spbData>
</supportingPropertyBags>
</file>

<file path=xl/richData/rdsupportingpropertybagstructure.xml><?xml version="1.0" encoding="utf-8"?>
<spbStructures xmlns="http://schemas.microsoft.com/office/spreadsheetml/2017/richdata2" count="2">
  <s>
    <k n="_Self" t="i"/>
  </s>
  <s>
    <k n="Date" t="i"/>
    <k n="Close" t="i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dxfs count="2">
    <x:dxf>
      <x:numFmt numFmtId="0" formatCode="General"/>
    </x:dxf>
    <x:dxf>
      <x:numFmt numFmtId="19" formatCode="dd/mm/yyyy"/>
    </x:dxf>
  </dxfs>
  <richProperties>
    <rPr n="NumberFormat" t="s"/>
  </richProperties>
  <richStyles>
    <rSty dxfid="1"/>
    <rSty dxfid="0">
      <rpv i="0">_([$$-en-US]* #,##0.00_);_([$$-en-US]* (#,##0.00);_([$$-en-US]* "-"??_);_(@_)</rpv>
    </rSty>
    <rSty dxfid="0">
      <rpv i="0">_([$€-x-euro2] * #,##0.00_);_([$€-x-euro2] * (#,##0.00);_([$€-x-euro2] * "-"??_);_(@_)</rpv>
    </rSty>
  </richStyles>
</richStyleSheet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91FE7B7-8750-4B47-9BBE-9FA904D9BB80}" name="latest?symbol_ADA_BNB_BTC_CGPT_DCK_DOGE_ETH_SOL_THETA_JUP_ARKM_CAKE_MAVIA_GFAL_U" displayName="latest?symbol_ADA_BNB_BTC_CGPT_DCK_DOGE_ETH_SOL_THETA_JUP_ARKM_CAKE_MAVIA_GFAL_U" ref="A1:E17" tableType="queryTable" totalsRowShown="0">
  <autoFilter ref="A1:E17" xr:uid="{891FE7B7-8750-4B47-9BBE-9FA904D9BB80}"/>
  <tableColumns count="5">
    <tableColumn id="1" xr3:uid="{71729CB2-850A-4229-AA17-F7C092D78055}" uniqueName="1" name="Name" queryTableFieldId="1" dataDxfId="13"/>
    <tableColumn id="2" xr3:uid="{321EF05B-DF68-4EBD-B327-1891896CF924}" uniqueName="2" name="Value.cmc_rank" queryTableFieldId="2"/>
    <tableColumn id="3" xr3:uid="{905A4289-195F-4196-94FF-9432E82B5A4E}" uniqueName="3" name="price" queryTableFieldId="3"/>
    <tableColumn id="4" xr3:uid="{64B5D637-1C95-4B60-A77A-9DDB137AADAC}" uniqueName="4" name="market_cap" queryTableFieldId="4" dataDxfId="12" dataCellStyle="Millares"/>
    <tableColumn id="5" xr3:uid="{0256472F-D1AE-453B-B018-EC08F4EA4F6B}" uniqueName="5" name="Category" queryTableFieldId="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3E190-4218-43C3-99FD-C76611819AC5}">
  <dimension ref="A1:E17"/>
  <sheetViews>
    <sheetView workbookViewId="0">
      <selection activeCell="D27" sqref="D27"/>
    </sheetView>
  </sheetViews>
  <sheetFormatPr baseColWidth="10" defaultRowHeight="14.4" x14ac:dyDescent="0.3"/>
  <cols>
    <col min="1" max="1" width="8.21875" bestFit="1" customWidth="1"/>
    <col min="2" max="2" width="16.5546875" bestFit="1" customWidth="1"/>
    <col min="3" max="3" width="12" bestFit="1" customWidth="1"/>
    <col min="4" max="4" width="20.21875" style="2" bestFit="1" customWidth="1"/>
    <col min="5" max="5" width="10.5546875" bestFit="1" customWidth="1"/>
  </cols>
  <sheetData>
    <row r="1" spans="1:5" x14ac:dyDescent="0.3">
      <c r="A1" t="s">
        <v>0</v>
      </c>
      <c r="B1" t="s">
        <v>12</v>
      </c>
      <c r="C1" t="s">
        <v>1</v>
      </c>
      <c r="D1" s="2" t="s">
        <v>2</v>
      </c>
      <c r="E1" t="s">
        <v>28</v>
      </c>
    </row>
    <row r="2" spans="1:5" x14ac:dyDescent="0.3">
      <c r="A2" t="s">
        <v>3</v>
      </c>
      <c r="B2">
        <v>10</v>
      </c>
      <c r="C2">
        <v>0.44643055886022887</v>
      </c>
      <c r="D2" s="2">
        <v>15922650987.4958</v>
      </c>
      <c r="E2" t="s">
        <v>29</v>
      </c>
    </row>
    <row r="3" spans="1:5" x14ac:dyDescent="0.3">
      <c r="A3" t="s">
        <v>13</v>
      </c>
      <c r="B3">
        <v>430</v>
      </c>
      <c r="C3">
        <v>0.17162631225973049</v>
      </c>
      <c r="D3" s="2">
        <v>98853861.3838</v>
      </c>
      <c r="E3" t="s">
        <v>30</v>
      </c>
    </row>
    <row r="4" spans="1:5" x14ac:dyDescent="0.3">
      <c r="A4" t="s">
        <v>14</v>
      </c>
      <c r="B4">
        <v>124</v>
      </c>
      <c r="C4">
        <v>2.5946904707918521</v>
      </c>
      <c r="D4" s="2">
        <v>530873670.324</v>
      </c>
      <c r="E4" t="s">
        <v>30</v>
      </c>
    </row>
    <row r="5" spans="1:5" x14ac:dyDescent="0.3">
      <c r="A5" t="s">
        <v>4</v>
      </c>
      <c r="B5">
        <v>4</v>
      </c>
      <c r="C5">
        <v>597.09013925591069</v>
      </c>
      <c r="D5" s="2">
        <v>88122627754.215805</v>
      </c>
      <c r="E5" t="s">
        <v>29</v>
      </c>
    </row>
    <row r="6" spans="1:5" x14ac:dyDescent="0.3">
      <c r="A6" t="s">
        <v>5</v>
      </c>
      <c r="B6">
        <v>1</v>
      </c>
      <c r="C6">
        <v>62654.335395022521</v>
      </c>
      <c r="D6" s="2">
        <v>1234143169593.7654</v>
      </c>
      <c r="E6" t="s">
        <v>29</v>
      </c>
    </row>
    <row r="7" spans="1:5" x14ac:dyDescent="0.3">
      <c r="A7" t="s">
        <v>15</v>
      </c>
      <c r="B7">
        <v>103</v>
      </c>
      <c r="C7">
        <v>2.6129211999325985</v>
      </c>
      <c r="D7" s="2">
        <v>705755789.27149999</v>
      </c>
      <c r="E7" t="s">
        <v>31</v>
      </c>
    </row>
    <row r="8" spans="1:5" x14ac:dyDescent="0.3">
      <c r="A8" t="s">
        <v>6</v>
      </c>
      <c r="B8">
        <v>400</v>
      </c>
      <c r="C8">
        <v>0.23311826450637305</v>
      </c>
      <c r="D8" s="2">
        <v>108895021.26199999</v>
      </c>
      <c r="E8" t="s">
        <v>30</v>
      </c>
    </row>
    <row r="9" spans="1:5" x14ac:dyDescent="0.3">
      <c r="A9" t="s">
        <v>7</v>
      </c>
      <c r="B9">
        <v>894</v>
      </c>
      <c r="C9">
        <v>5.299897924258546E-2</v>
      </c>
      <c r="D9" s="2">
        <v>17989029.390299998</v>
      </c>
      <c r="E9" t="s">
        <v>30</v>
      </c>
    </row>
    <row r="10" spans="1:5" x14ac:dyDescent="0.3">
      <c r="A10" t="s">
        <v>8</v>
      </c>
      <c r="B10">
        <v>9</v>
      </c>
      <c r="C10">
        <v>0.14409144657613715</v>
      </c>
      <c r="D10" s="2">
        <v>20788203599.678501</v>
      </c>
      <c r="E10" t="s">
        <v>32</v>
      </c>
    </row>
    <row r="11" spans="1:5" x14ac:dyDescent="0.3">
      <c r="A11" t="s">
        <v>9</v>
      </c>
      <c r="B11">
        <v>2</v>
      </c>
      <c r="C11">
        <v>2970.5669688578801</v>
      </c>
      <c r="D11" s="2">
        <v>356804512344.07898</v>
      </c>
      <c r="E11" t="s">
        <v>29</v>
      </c>
    </row>
    <row r="12" spans="1:5" x14ac:dyDescent="0.3">
      <c r="A12" t="s">
        <v>16</v>
      </c>
      <c r="B12">
        <v>614</v>
      </c>
      <c r="C12">
        <v>2.1862187227166811E-2</v>
      </c>
      <c r="D12" s="2">
        <v>47581765.663999997</v>
      </c>
      <c r="E12" t="s">
        <v>33</v>
      </c>
    </row>
    <row r="13" spans="1:5" x14ac:dyDescent="0.3">
      <c r="A13" t="s">
        <v>17</v>
      </c>
      <c r="B13">
        <v>61</v>
      </c>
      <c r="C13">
        <v>1.0606963345538889</v>
      </c>
      <c r="D13" s="2">
        <v>1431940051.6478</v>
      </c>
      <c r="E13" t="s">
        <v>31</v>
      </c>
    </row>
    <row r="14" spans="1:5" x14ac:dyDescent="0.3">
      <c r="A14" t="s">
        <v>18</v>
      </c>
      <c r="B14">
        <v>424</v>
      </c>
      <c r="C14">
        <v>3.3555574121613945</v>
      </c>
      <c r="D14" s="2">
        <v>100668051.1656</v>
      </c>
      <c r="E14" t="s">
        <v>33</v>
      </c>
    </row>
    <row r="15" spans="1:5" x14ac:dyDescent="0.3">
      <c r="A15" t="s">
        <v>10</v>
      </c>
      <c r="B15">
        <v>5</v>
      </c>
      <c r="C15">
        <v>144.81978563098536</v>
      </c>
      <c r="D15" s="2">
        <v>64956980824.419502</v>
      </c>
      <c r="E15" t="s">
        <v>29</v>
      </c>
    </row>
    <row r="16" spans="1:5" x14ac:dyDescent="0.3">
      <c r="A16" t="s">
        <v>11</v>
      </c>
      <c r="B16">
        <v>51</v>
      </c>
      <c r="C16">
        <v>2.011768135816689</v>
      </c>
      <c r="D16" s="2">
        <v>2011768135.8167</v>
      </c>
      <c r="E16" t="s">
        <v>34</v>
      </c>
    </row>
    <row r="17" spans="1:5" x14ac:dyDescent="0.3">
      <c r="A17" t="s">
        <v>19</v>
      </c>
      <c r="B17">
        <v>23</v>
      </c>
      <c r="C17">
        <v>7.124081265579183</v>
      </c>
      <c r="D17" s="2">
        <v>4266828091.9313002</v>
      </c>
      <c r="E17" t="s">
        <v>31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AA103-9803-4510-99FD-232766FF8DCC}">
  <dimension ref="A1:P30"/>
  <sheetViews>
    <sheetView workbookViewId="0">
      <selection activeCell="L3" sqref="L3"/>
    </sheetView>
  </sheetViews>
  <sheetFormatPr baseColWidth="10" defaultRowHeight="14.4" x14ac:dyDescent="0.3"/>
  <cols>
    <col min="1" max="1" width="14.21875" bestFit="1" customWidth="1"/>
    <col min="2" max="2" width="10.33203125" bestFit="1" customWidth="1"/>
    <col min="3" max="3" width="14.5546875" bestFit="1" customWidth="1"/>
    <col min="4" max="4" width="16.33203125" bestFit="1" customWidth="1"/>
    <col min="5" max="5" width="14.44140625" style="17" bestFit="1" customWidth="1"/>
    <col min="6" max="6" width="14.5546875" style="35" bestFit="1" customWidth="1"/>
    <col min="7" max="7" width="14.5546875" style="27" customWidth="1"/>
    <col min="8" max="8" width="15.44140625" customWidth="1"/>
    <col min="9" max="9" width="14.5546875" style="91" bestFit="1" customWidth="1"/>
    <col min="10" max="10" width="18.44140625" style="98" hidden="1" customWidth="1"/>
    <col min="11" max="11" width="13" style="49" bestFit="1" customWidth="1"/>
    <col min="12" max="12" width="11.5546875" style="17"/>
    <col min="15" max="15" width="13.21875" bestFit="1" customWidth="1"/>
  </cols>
  <sheetData>
    <row r="1" spans="1:16" x14ac:dyDescent="0.3">
      <c r="A1" s="114" t="s">
        <v>46</v>
      </c>
      <c r="B1" s="115"/>
      <c r="C1" s="115"/>
      <c r="D1" s="115"/>
      <c r="E1" s="115"/>
      <c r="F1" s="115"/>
      <c r="H1" s="109" t="s">
        <v>44</v>
      </c>
      <c r="I1" s="109"/>
      <c r="J1" s="109"/>
      <c r="K1" s="109"/>
      <c r="L1" s="109"/>
    </row>
    <row r="2" spans="1:16" x14ac:dyDescent="0.3">
      <c r="A2" s="1" t="s">
        <v>20</v>
      </c>
      <c r="B2" s="1" t="s">
        <v>25</v>
      </c>
      <c r="C2" s="1" t="s">
        <v>26</v>
      </c>
      <c r="D2" s="1" t="s">
        <v>27</v>
      </c>
      <c r="E2" s="60" t="s">
        <v>22</v>
      </c>
      <c r="F2" s="44" t="s">
        <v>61</v>
      </c>
      <c r="H2" s="7" t="s">
        <v>20</v>
      </c>
      <c r="I2" s="87" t="s">
        <v>24</v>
      </c>
      <c r="J2" s="93" t="s">
        <v>47</v>
      </c>
      <c r="K2" s="47" t="s">
        <v>50</v>
      </c>
      <c r="L2" s="57" t="s">
        <v>62</v>
      </c>
    </row>
    <row r="3" spans="1:16" ht="14.4" customHeight="1" x14ac:dyDescent="0.3">
      <c r="A3" s="3" t="s">
        <v>10</v>
      </c>
      <c r="B3" s="3" t="str">
        <f>+VLOOKUP(A3,latest?symbol_ADA_BNB_BTC_CGPT_DCK_DOGE_ETH_SOL_THETA_JUP_ARKM_CAKE_MAVIA_GFAL_U[],5,0)</f>
        <v>L1</v>
      </c>
      <c r="C3" s="3" t="str">
        <f>+IF(D3&lt;200000000,"RIESGO ALTO","RIESGO BAJO")</f>
        <v>RIESGO BAJO</v>
      </c>
      <c r="D3" s="6">
        <f>VLOOKUP(A3,Database!A:E,4,0)</f>
        <v>64956980824.419502</v>
      </c>
      <c r="E3" s="61">
        <f ca="1">'Cantidad Invertida'!F3/Balance!$C$3</f>
        <v>7.7399077874613448E-2</v>
      </c>
      <c r="F3" s="45">
        <f>SUMIF('Entradas '!A:A,H3,'Entradas '!D:D)</f>
        <v>41.296278000000001</v>
      </c>
      <c r="H3" s="3" t="s">
        <v>10</v>
      </c>
      <c r="I3" s="88">
        <f>SUMIF('Entradas '!A:A,H3,'Entradas '!E:E)</f>
        <v>0.30459999999999998</v>
      </c>
      <c r="J3" s="94">
        <f ca="1">+IF(MATCH(H3,'Entradas '!A:A,0)&gt;0,('Entradas '!C3*'Entradas '!E3+'Entradas '!E12*'Entradas '!C12)/E3,0)</f>
        <v>1.3042005944307749</v>
      </c>
      <c r="K3" s="48">
        <f>I3*(VLOOKUP(H3,Database!A:C,3,FALSE))</f>
        <v>44.112106703198137</v>
      </c>
      <c r="L3" s="58">
        <f>-(F3-K3)/F3</f>
        <v>6.8186016744611611E-2</v>
      </c>
    </row>
    <row r="4" spans="1:16" ht="15" customHeight="1" x14ac:dyDescent="0.3">
      <c r="A4" s="4" t="s">
        <v>19</v>
      </c>
      <c r="B4" s="4" t="str">
        <f>+VLOOKUP(A4,latest?symbol_ADA_BNB_BTC_CGPT_DCK_DOGE_ETH_SOL_THETA_JUP_ARKM_CAKE_MAVIA_GFAL_U[],5,0)</f>
        <v>DEFI</v>
      </c>
      <c r="C4" s="4" t="str">
        <f t="shared" ref="C4:C8" si="0">+IF(D4&lt;200000000,"RIESGO ALTO","RIESGO BAJO")</f>
        <v>RIESGO BAJO</v>
      </c>
      <c r="D4" s="12">
        <f>VLOOKUP(A4,Database!A:E,4,0)</f>
        <v>4266828091.9313002</v>
      </c>
      <c r="E4" s="62">
        <f ca="1">'Cantidad Invertida'!F4/Balance!$C$3</f>
        <v>0.20443613884359482</v>
      </c>
      <c r="F4" s="46">
        <f>SUMIF('Entradas '!A:A,H4,'Entradas '!D:D)</f>
        <v>109.07690188000001</v>
      </c>
      <c r="H4" s="4" t="s">
        <v>19</v>
      </c>
      <c r="I4" s="89">
        <f>SUMIF('Entradas '!A:A,H4,'Entradas '!E:E)</f>
        <v>14.847157403127703</v>
      </c>
      <c r="J4" s="95"/>
      <c r="K4" s="48">
        <f>I4*(VLOOKUP(H4,Database!A:C,3,FALSE))</f>
        <v>105.77235590272734</v>
      </c>
      <c r="L4" s="59">
        <f t="shared" ref="L4:L5" si="1">-(F4-K4)/F4</f>
        <v>-3.0295561391247932E-2</v>
      </c>
    </row>
    <row r="5" spans="1:16" ht="14.4" customHeight="1" x14ac:dyDescent="0.3">
      <c r="A5" s="5" t="s">
        <v>15</v>
      </c>
      <c r="B5" s="5" t="str">
        <f>+VLOOKUP(A5,latest?symbol_ADA_BNB_BTC_CGPT_DCK_DOGE_ETH_SOL_THETA_JUP_ARKM_CAKE_MAVIA_GFAL_U[],5,0)</f>
        <v>DEFI</v>
      </c>
      <c r="C5" s="5" t="str">
        <f t="shared" si="0"/>
        <v>RIESGO BAJO</v>
      </c>
      <c r="D5" s="13">
        <f>VLOOKUP(A5,Database!A:E,4,0)</f>
        <v>705755789.27149999</v>
      </c>
      <c r="E5" s="63">
        <f ca="1">'Cantidad Invertida'!F5/Balance!$C$3</f>
        <v>0.18569465635835444</v>
      </c>
      <c r="F5" s="45">
        <f>SUMIF('Entradas '!A:A,H5,'Entradas '!D:D)</f>
        <v>99.077383900000001</v>
      </c>
      <c r="H5" s="5" t="s">
        <v>15</v>
      </c>
      <c r="I5" s="88">
        <f>SUMIF('Entradas '!A:A,H5,'Entradas '!E:E)</f>
        <v>36.331499999999998</v>
      </c>
      <c r="J5" s="94" t="e">
        <f>+IF(MATCH(H5,'Entradas '!A:A,0)&gt;0,('Entradas '!C5*'Entradas '!B5+'Entradas '!B14*'Entradas '!C14)/#REF!,0)</f>
        <v>#REF!</v>
      </c>
      <c r="K5" s="48">
        <f>I5*(VLOOKUP(H5,Database!A:C,3,FALSE))</f>
        <v>94.931346575351199</v>
      </c>
      <c r="L5" s="58">
        <f t="shared" si="1"/>
        <v>-4.1846455381113486E-2</v>
      </c>
    </row>
    <row r="6" spans="1:16" ht="14.4" customHeight="1" x14ac:dyDescent="0.3">
      <c r="A6" s="4" t="s">
        <v>14</v>
      </c>
      <c r="B6" s="4" t="str">
        <f>+VLOOKUP(A6,latest?symbol_ADA_BNB_BTC_CGPT_DCK_DOGE_ETH_SOL_THETA_JUP_ARKM_CAKE_MAVIA_GFAL_U[],5,0)</f>
        <v>IA</v>
      </c>
      <c r="C6" s="4" t="str">
        <f t="shared" si="0"/>
        <v>RIESGO BAJO</v>
      </c>
      <c r="D6" s="12">
        <f>VLOOKUP(A6,Database!A:E,4,0)</f>
        <v>530873670.324</v>
      </c>
      <c r="E6" s="62">
        <f ca="1">'Cantidad Invertida'!F6/Balance!$C$3</f>
        <v>0.12562915483084997</v>
      </c>
      <c r="F6" s="46">
        <f>SUMIF('Entradas '!A:A,H6,'Entradas '!D:D)</f>
        <v>67.029435559999996</v>
      </c>
      <c r="G6"/>
      <c r="H6" s="4" t="s">
        <v>14</v>
      </c>
      <c r="I6" s="89">
        <f>SUMIF('Entradas '!A:A,H6,'Entradas '!E:E)</f>
        <v>38.199947169688691</v>
      </c>
      <c r="J6" s="95" t="e">
        <f>+IF(MATCH(H6,'Entradas '!A:A,0)&gt;0,('Entradas '!C6*'Entradas '!B6+'Entradas '!B15*'Entradas '!C15)/#REF!,0)</f>
        <v>#REF!</v>
      </c>
      <c r="K6" s="48">
        <f>I6*(VLOOKUP(H6,Database!A:C,3,FALSE))</f>
        <v>99.117038905943431</v>
      </c>
      <c r="L6" s="59">
        <f t="shared" ref="L6:L7" si="2">-(F6-K6)/F6</f>
        <v>0.47870913842353469</v>
      </c>
    </row>
    <row r="7" spans="1:16" ht="14.4" customHeight="1" x14ac:dyDescent="0.3">
      <c r="A7" s="5" t="s">
        <v>13</v>
      </c>
      <c r="B7" s="5" t="str">
        <f>+VLOOKUP(A7,latest?symbol_ADA_BNB_BTC_CGPT_DCK_DOGE_ETH_SOL_THETA_JUP_ARKM_CAKE_MAVIA_GFAL_U[],5,0)</f>
        <v>IA</v>
      </c>
      <c r="C7" s="5" t="str">
        <f t="shared" si="0"/>
        <v>RIESGO ALTO</v>
      </c>
      <c r="D7" s="13">
        <f>VLOOKUP(A7,Database!A:E,4,0)</f>
        <v>98853861.3838</v>
      </c>
      <c r="E7" s="63">
        <f ca="1">'Cantidad Invertida'!F7/Balance!$C$3</f>
        <v>0.21024135320026244</v>
      </c>
      <c r="F7" s="45">
        <f>SUMIF('Entradas '!A:A,H7,'Entradas '!D:D)</f>
        <v>112.17427400000001</v>
      </c>
      <c r="G7" s="28"/>
      <c r="H7" s="5" t="s">
        <v>13</v>
      </c>
      <c r="I7" s="88">
        <f>SUMIF('Entradas '!A:A,H7,'Entradas '!E:E)</f>
        <v>581.65506024096385</v>
      </c>
      <c r="J7" s="94" t="e">
        <f>+IF(MATCH(H7,'Entradas '!A:A,0)&gt;0,('Entradas '!C7*'Entradas '!B7+'Entradas '!B16*'Entradas '!C16)/#REF!,0)</f>
        <v>#REF!</v>
      </c>
      <c r="K7" s="48">
        <f>I7*(VLOOKUP(H7,Database!A:C,3,FALSE))</f>
        <v>99.827312996368008</v>
      </c>
      <c r="L7" s="58">
        <f t="shared" si="2"/>
        <v>-0.11006945321199049</v>
      </c>
      <c r="M7" s="28"/>
      <c r="N7" s="28"/>
      <c r="O7" s="28"/>
      <c r="P7" s="28"/>
    </row>
    <row r="8" spans="1:16" ht="14.4" customHeight="1" x14ac:dyDescent="0.3">
      <c r="A8" s="4" t="s">
        <v>6</v>
      </c>
      <c r="B8" s="4" t="str">
        <f>+VLOOKUP(A8,latest?symbol_ADA_BNB_BTC_CGPT_DCK_DOGE_ETH_SOL_THETA_JUP_ARKM_CAKE_MAVIA_GFAL_U[],5,0)</f>
        <v>IA</v>
      </c>
      <c r="C8" s="4" t="str">
        <f t="shared" si="0"/>
        <v>RIESGO ALTO</v>
      </c>
      <c r="D8" s="12">
        <f>VLOOKUP(A8,Database!A:E,4,0)</f>
        <v>108895021.26199999</v>
      </c>
      <c r="E8" s="62">
        <f ca="1">'Cantidad Invertida'!F8/Balance!$C$3</f>
        <v>0.12590776122200356</v>
      </c>
      <c r="F8" s="46">
        <f>SUMIF('Entradas '!A:A,H8,'Entradas '!D:D)</f>
        <v>67.178085999999993</v>
      </c>
      <c r="G8" s="28"/>
      <c r="H8" s="4" t="s">
        <v>6</v>
      </c>
      <c r="I8" s="89">
        <f>SUMIF('Entradas '!A:A,H8,'Entradas '!E:E)</f>
        <v>308.44</v>
      </c>
      <c r="J8" s="95" t="e">
        <f>+IF(MATCH(H8,'Entradas '!A:A,0)&gt;0,('Entradas '!C8*'Entradas '!B8+'Entradas '!B17*'Entradas '!C17)/#REF!,0)</f>
        <v>#REF!</v>
      </c>
      <c r="K8" s="48">
        <f>I8*(VLOOKUP(H8,Database!A:C,3,FALSE))</f>
        <v>71.902997504345706</v>
      </c>
      <c r="L8" s="59">
        <f t="shared" ref="L8" si="3">-(F8-K8)/F8</f>
        <v>7.03341191403654E-2</v>
      </c>
      <c r="M8" s="28"/>
      <c r="N8" s="28"/>
      <c r="O8" s="28"/>
      <c r="P8" s="28"/>
    </row>
    <row r="9" spans="1:16" ht="14.4" customHeight="1" x14ac:dyDescent="0.3">
      <c r="A9" s="28"/>
      <c r="B9" s="28"/>
      <c r="C9" s="28"/>
      <c r="D9" s="28"/>
      <c r="E9" s="64"/>
      <c r="F9" s="28"/>
      <c r="G9" s="28"/>
      <c r="H9" s="28"/>
      <c r="I9" s="90"/>
      <c r="J9" s="96"/>
      <c r="K9" s="28"/>
      <c r="L9" s="28"/>
      <c r="M9" s="28"/>
      <c r="N9" s="28"/>
      <c r="O9" s="28"/>
      <c r="P9" s="28"/>
    </row>
    <row r="10" spans="1:16" x14ac:dyDescent="0.3">
      <c r="J10" s="97"/>
    </row>
    <row r="11" spans="1:16" ht="14.4" customHeight="1" x14ac:dyDescent="0.3">
      <c r="I11" s="92"/>
    </row>
    <row r="12" spans="1:16" ht="14.4" customHeight="1" x14ac:dyDescent="0.3">
      <c r="I12" s="92"/>
    </row>
    <row r="13" spans="1:16" ht="14.4" customHeight="1" x14ac:dyDescent="0.3">
      <c r="H13" s="33"/>
      <c r="I13" s="92"/>
    </row>
    <row r="14" spans="1:16" ht="14.4" customHeight="1" x14ac:dyDescent="0.3">
      <c r="I14" s="92"/>
    </row>
    <row r="15" spans="1:16" ht="16.2" x14ac:dyDescent="0.45">
      <c r="D15" s="33"/>
      <c r="J15" s="99"/>
    </row>
    <row r="19" spans="1:14" x14ac:dyDescent="0.3">
      <c r="K19" s="50"/>
    </row>
    <row r="20" spans="1:14" x14ac:dyDescent="0.3">
      <c r="K20" s="50"/>
    </row>
    <row r="21" spans="1:14" x14ac:dyDescent="0.3">
      <c r="A21" s="25"/>
      <c r="K21" s="50"/>
    </row>
    <row r="22" spans="1:14" x14ac:dyDescent="0.3">
      <c r="J22" s="116"/>
      <c r="K22" s="50"/>
      <c r="M22" s="117"/>
      <c r="N22" s="117"/>
    </row>
    <row r="23" spans="1:14" x14ac:dyDescent="0.3">
      <c r="J23" s="116"/>
      <c r="K23" s="50"/>
      <c r="M23" s="117"/>
      <c r="N23" s="117"/>
    </row>
    <row r="24" spans="1:14" x14ac:dyDescent="0.3">
      <c r="K24" s="50"/>
    </row>
    <row r="25" spans="1:14" x14ac:dyDescent="0.3">
      <c r="K25" s="50"/>
    </row>
    <row r="26" spans="1:14" x14ac:dyDescent="0.3">
      <c r="K26" s="50"/>
    </row>
    <row r="27" spans="1:14" x14ac:dyDescent="0.3">
      <c r="J27" s="113"/>
      <c r="K27" s="50"/>
    </row>
    <row r="28" spans="1:14" x14ac:dyDescent="0.3">
      <c r="J28" s="113"/>
      <c r="K28" s="50"/>
    </row>
    <row r="29" spans="1:14" x14ac:dyDescent="0.3">
      <c r="K29" s="50"/>
    </row>
    <row r="30" spans="1:14" x14ac:dyDescent="0.3">
      <c r="K30" s="50"/>
    </row>
  </sheetData>
  <mergeCells count="5">
    <mergeCell ref="J27:J28"/>
    <mergeCell ref="A1:F1"/>
    <mergeCell ref="J22:J23"/>
    <mergeCell ref="M22:N23"/>
    <mergeCell ref="H1:L1"/>
  </mergeCells>
  <conditionalFormatting sqref="A3:A8">
    <cfRule type="duplicateValues" dxfId="6" priority="2"/>
  </conditionalFormatting>
  <conditionalFormatting sqref="H3:H8">
    <cfRule type="duplicateValues" dxfId="5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6654A220-E22C-4876-8566-37F6F403FB1E}">
          <x14:formula1>
            <xm:f>Database!$A$2:$A$17</xm:f>
          </x14:formula1>
          <xm:sqref>A3:A8 H3:H8</xm:sqref>
        </x14:dataValidation>
        <x14:dataValidation type="list" allowBlank="1" showInputMessage="1" showErrorMessage="1" xr:uid="{FF6390CF-10A4-422C-B228-FE6179078773}">
          <x14:formula1>
            <xm:f>Database!$E$2:$E$17</xm:f>
          </x14:formula1>
          <xm:sqref>B3:B8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C632C-0484-4D59-B642-BE455CCCF394}">
  <dimension ref="A1:H6"/>
  <sheetViews>
    <sheetView workbookViewId="0">
      <selection activeCell="E2" sqref="E2"/>
    </sheetView>
  </sheetViews>
  <sheetFormatPr baseColWidth="10" defaultRowHeight="14.4" x14ac:dyDescent="0.3"/>
  <cols>
    <col min="1" max="1" width="16.44140625" style="55" bestFit="1" customWidth="1"/>
    <col min="2" max="2" width="19.21875" style="55" bestFit="1" customWidth="1"/>
    <col min="3" max="3" width="22.88671875" style="55" bestFit="1" customWidth="1"/>
    <col min="4" max="4" width="22.6640625" style="55" bestFit="1" customWidth="1"/>
    <col min="5" max="5" width="16.5546875" style="56" bestFit="1" customWidth="1"/>
    <col min="6" max="6" width="13.109375" style="55" bestFit="1" customWidth="1"/>
    <col min="7" max="7" width="18" style="56" bestFit="1" customWidth="1"/>
    <col min="8" max="8" width="14.109375" style="55" bestFit="1" customWidth="1"/>
  </cols>
  <sheetData>
    <row r="1" spans="1:8" x14ac:dyDescent="0.3">
      <c r="A1" s="109" t="s">
        <v>49</v>
      </c>
      <c r="B1" s="109"/>
      <c r="C1" s="109"/>
      <c r="D1" s="109"/>
      <c r="E1" s="109"/>
      <c r="F1" s="109"/>
      <c r="G1" s="109"/>
      <c r="H1" s="109"/>
    </row>
    <row r="2" spans="1:8" x14ac:dyDescent="0.3">
      <c r="A2" s="51" t="s">
        <v>56</v>
      </c>
      <c r="B2" s="52" t="s">
        <v>57</v>
      </c>
      <c r="C2" s="53" t="s">
        <v>58</v>
      </c>
      <c r="D2" s="52" t="s">
        <v>60</v>
      </c>
      <c r="E2" s="53" t="s">
        <v>48</v>
      </c>
      <c r="F2" s="52" t="s">
        <v>45</v>
      </c>
      <c r="G2" s="53" t="s">
        <v>51</v>
      </c>
      <c r="H2" s="54" t="s">
        <v>52</v>
      </c>
    </row>
    <row r="3" spans="1:8" x14ac:dyDescent="0.3">
      <c r="A3" s="106">
        <v>45399</v>
      </c>
      <c r="B3" s="110">
        <v>500</v>
      </c>
      <c r="C3" s="103">
        <f ca="1">B3*VLOOKUP(A3,Conversion!F:G,2)</f>
        <v>533.54999999999995</v>
      </c>
      <c r="D3" s="103">
        <f ca="1">C3-Comisiones!A7</f>
        <v>529.30527599999994</v>
      </c>
      <c r="E3" s="111">
        <f>SUM('Cantidad Invertida'!F:F)</f>
        <v>495.83235934000004</v>
      </c>
      <c r="F3" s="102">
        <f ca="1">E3/D3</f>
        <v>0.93676065934396635</v>
      </c>
      <c r="G3" s="112">
        <f>SUM('Cantidad Invertida'!K:K)</f>
        <v>515.66315858793382</v>
      </c>
      <c r="H3" s="102">
        <f>-(E3-G3)/E3</f>
        <v>3.9994967803897392E-2</v>
      </c>
    </row>
    <row r="4" spans="1:8" x14ac:dyDescent="0.3">
      <c r="A4" s="107"/>
      <c r="B4" s="110"/>
      <c r="C4" s="104"/>
      <c r="D4" s="104"/>
      <c r="E4" s="111"/>
      <c r="F4" s="102"/>
      <c r="G4" s="112"/>
      <c r="H4" s="102"/>
    </row>
    <row r="5" spans="1:8" x14ac:dyDescent="0.3">
      <c r="A5" s="107"/>
      <c r="B5" s="110"/>
      <c r="C5" s="104"/>
      <c r="D5" s="104"/>
      <c r="E5" s="111"/>
      <c r="F5" s="102"/>
      <c r="G5" s="112"/>
      <c r="H5" s="102"/>
    </row>
    <row r="6" spans="1:8" x14ac:dyDescent="0.3">
      <c r="A6" s="108"/>
      <c r="B6" s="110"/>
      <c r="C6" s="105"/>
      <c r="D6" s="105"/>
      <c r="E6" s="111"/>
      <c r="F6" s="102"/>
      <c r="G6" s="112"/>
      <c r="H6" s="102"/>
    </row>
  </sheetData>
  <mergeCells count="9">
    <mergeCell ref="H3:H6"/>
    <mergeCell ref="C3:C6"/>
    <mergeCell ref="A3:A6"/>
    <mergeCell ref="A1:H1"/>
    <mergeCell ref="B3:B6"/>
    <mergeCell ref="D3:D6"/>
    <mergeCell ref="E3:E6"/>
    <mergeCell ref="F3:F6"/>
    <mergeCell ref="G3:G6"/>
  </mergeCells>
  <conditionalFormatting sqref="G3:G6">
    <cfRule type="cellIs" dxfId="11" priority="4" operator="lessThan">
      <formula>$M$3</formula>
    </cfRule>
    <cfRule type="cellIs" dxfId="10" priority="5" operator="greaterThan">
      <formula>$M$3</formula>
    </cfRule>
  </conditionalFormatting>
  <conditionalFormatting sqref="H3:H6">
    <cfRule type="cellIs" dxfId="9" priority="1" operator="greaterThan">
      <formula>0</formula>
    </cfRule>
    <cfRule type="cellIs" dxfId="8" priority="2" stopIfTrue="1" operator="lessThan">
      <formula>$M$3</formula>
    </cfRule>
    <cfRule type="cellIs" dxfId="7" priority="3" operator="greaterThan">
      <formula>$M$3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87176-67E2-4A1A-877D-93DCEC278F36}">
  <sheetPr>
    <tabColor rgb="FF00B050"/>
  </sheetPr>
  <dimension ref="A1:I50"/>
  <sheetViews>
    <sheetView showGridLines="0" topLeftCell="A30" zoomScale="108" workbookViewId="0">
      <selection activeCell="E3" sqref="E3"/>
    </sheetView>
  </sheetViews>
  <sheetFormatPr baseColWidth="10" defaultRowHeight="14.4" x14ac:dyDescent="0.3"/>
  <cols>
    <col min="1" max="1" width="14.21875" bestFit="1" customWidth="1"/>
    <col min="2" max="2" width="13.77734375" style="79" bestFit="1" customWidth="1"/>
    <col min="3" max="3" width="11.88671875" bestFit="1" customWidth="1"/>
    <col min="4" max="4" width="16.88671875" style="43" bestFit="1" customWidth="1"/>
    <col min="5" max="5" width="14.5546875" style="86" bestFit="1" customWidth="1"/>
    <col min="6" max="6" width="11.5546875" style="25" customWidth="1"/>
    <col min="7" max="7" width="14.33203125" bestFit="1" customWidth="1"/>
    <col min="8" max="8" width="11.5546875" style="17"/>
  </cols>
  <sheetData>
    <row r="1" spans="1:8" x14ac:dyDescent="0.3">
      <c r="A1" s="114" t="s">
        <v>37</v>
      </c>
      <c r="B1" s="114"/>
      <c r="C1" s="114"/>
      <c r="D1" s="114"/>
      <c r="E1" s="114"/>
      <c r="F1" s="114"/>
    </row>
    <row r="2" spans="1:8" x14ac:dyDescent="0.3">
      <c r="A2" s="7" t="s">
        <v>20</v>
      </c>
      <c r="B2" s="73" t="s">
        <v>21</v>
      </c>
      <c r="C2" s="7" t="s">
        <v>36</v>
      </c>
      <c r="D2" s="39" t="s">
        <v>55</v>
      </c>
      <c r="E2" s="80" t="s">
        <v>24</v>
      </c>
      <c r="F2" s="23" t="s">
        <v>43</v>
      </c>
    </row>
    <row r="3" spans="1:8" x14ac:dyDescent="0.3">
      <c r="A3" s="3" t="s">
        <v>10</v>
      </c>
      <c r="B3" s="74">
        <v>147</v>
      </c>
      <c r="C3" s="9">
        <f>D3/VLOOKUP(A3,'Cantidad Invertida'!A:F,6,FALSE)</f>
        <v>0.32214767635959829</v>
      </c>
      <c r="D3" s="40">
        <f>B3*E3</f>
        <v>13.3035</v>
      </c>
      <c r="E3" s="81">
        <v>9.0499999999999997E-2</v>
      </c>
      <c r="F3" s="15">
        <v>45407</v>
      </c>
    </row>
    <row r="4" spans="1:8" x14ac:dyDescent="0.3">
      <c r="A4" s="4" t="s">
        <v>19</v>
      </c>
      <c r="B4" s="75">
        <v>7.0530999999999997</v>
      </c>
      <c r="C4" s="10">
        <f>D4/VLOOKUP(A4,'Cantidad Invertida'!A:F,6,FALSE)</f>
        <v>0.24780681825504008</v>
      </c>
      <c r="D4" s="41">
        <v>27.03</v>
      </c>
      <c r="E4" s="82">
        <f>D4/B4</f>
        <v>3.8323574031277032</v>
      </c>
      <c r="F4" s="16">
        <v>45399</v>
      </c>
    </row>
    <row r="5" spans="1:8" x14ac:dyDescent="0.3">
      <c r="A5" s="5" t="s">
        <v>15</v>
      </c>
      <c r="B5" s="76">
        <v>2.72</v>
      </c>
      <c r="C5" s="11">
        <f>D5/VLOOKUP(A5,'Cantidad Invertida'!A:F,6,FALSE)</f>
        <v>0.27281705406434337</v>
      </c>
      <c r="D5" s="42">
        <v>27.03</v>
      </c>
      <c r="E5" s="83">
        <f t="shared" ref="E5:E7" si="0">D5/B5</f>
        <v>9.9375</v>
      </c>
      <c r="F5" s="24">
        <v>45399</v>
      </c>
    </row>
    <row r="6" spans="1:8" x14ac:dyDescent="0.3">
      <c r="A6" s="4" t="s">
        <v>14</v>
      </c>
      <c r="B6" s="75">
        <v>1.5387</v>
      </c>
      <c r="C6" s="10">
        <f>D6/VLOOKUP(A6,'Cantidad Invertida'!A:F,6,FALSE)</f>
        <v>0.40325268703486006</v>
      </c>
      <c r="D6" s="41">
        <f>17.5418+9.488</f>
        <v>27.029799999999998</v>
      </c>
      <c r="E6" s="82">
        <f t="shared" si="0"/>
        <v>17.566647169688697</v>
      </c>
      <c r="F6" s="16">
        <v>45399</v>
      </c>
      <c r="H6" s="72"/>
    </row>
    <row r="7" spans="1:8" x14ac:dyDescent="0.3">
      <c r="A7" s="5" t="s">
        <v>13</v>
      </c>
      <c r="B7" s="76">
        <v>0.20749999999999999</v>
      </c>
      <c r="C7" s="11">
        <f>D7/VLOOKUP(A7,'Cantidad Invertida'!A:F,6,FALSE)</f>
        <v>0.24096434089691543</v>
      </c>
      <c r="D7" s="42">
        <v>27.03</v>
      </c>
      <c r="E7" s="83">
        <f t="shared" si="0"/>
        <v>130.26506024096386</v>
      </c>
      <c r="F7" s="24">
        <v>45399</v>
      </c>
      <c r="G7" s="32"/>
      <c r="H7" s="72"/>
    </row>
    <row r="8" spans="1:8" x14ac:dyDescent="0.3">
      <c r="A8" s="4" t="s">
        <v>6</v>
      </c>
      <c r="B8" s="75">
        <v>0.24099999999999999</v>
      </c>
      <c r="C8" s="10">
        <f>D8/VLOOKUP(A8,'Cantidad Invertida'!A:F,6,FALSE)</f>
        <v>0.40240756487167556</v>
      </c>
      <c r="D8" s="100">
        <f>E8*B8</f>
        <v>27.032969999999999</v>
      </c>
      <c r="E8" s="82">
        <v>112.17</v>
      </c>
      <c r="F8" s="16">
        <v>45399</v>
      </c>
      <c r="G8" s="32"/>
    </row>
    <row r="9" spans="1:8" x14ac:dyDescent="0.3">
      <c r="A9" s="68"/>
      <c r="B9" s="77"/>
      <c r="C9" s="69"/>
      <c r="D9" s="70"/>
      <c r="E9" s="84"/>
      <c r="F9" s="71"/>
    </row>
    <row r="10" spans="1:8" x14ac:dyDescent="0.3">
      <c r="A10" s="114" t="s">
        <v>38</v>
      </c>
      <c r="B10" s="114"/>
      <c r="C10" s="114"/>
      <c r="D10" s="114"/>
      <c r="E10" s="114"/>
      <c r="F10" s="114"/>
    </row>
    <row r="11" spans="1:8" x14ac:dyDescent="0.3">
      <c r="A11" s="7" t="s">
        <v>20</v>
      </c>
      <c r="B11" s="73" t="s">
        <v>21</v>
      </c>
      <c r="C11" s="7" t="s">
        <v>36</v>
      </c>
      <c r="D11" s="39" t="s">
        <v>55</v>
      </c>
      <c r="E11" s="80" t="s">
        <v>24</v>
      </c>
      <c r="F11" s="23" t="s">
        <v>43</v>
      </c>
    </row>
    <row r="12" spans="1:8" x14ac:dyDescent="0.3">
      <c r="A12" s="3" t="s">
        <v>10</v>
      </c>
      <c r="B12" s="74">
        <v>134.80000000000001</v>
      </c>
      <c r="C12" s="9">
        <f>D12/VLOOKUP(A12,'Cantidad Invertida'!A:F,6,FALSE)</f>
        <v>0.48408333554902933</v>
      </c>
      <c r="D12" s="40">
        <f>B12*E12</f>
        <v>19.990839999999999</v>
      </c>
      <c r="E12" s="81">
        <v>0.14829999999999999</v>
      </c>
      <c r="F12" s="15">
        <v>45411</v>
      </c>
    </row>
    <row r="13" spans="1:8" x14ac:dyDescent="0.3">
      <c r="A13" s="4" t="s">
        <v>19</v>
      </c>
      <c r="B13" s="75">
        <v>8.0459999999999994</v>
      </c>
      <c r="C13" s="10">
        <f>D13/VLOOKUP(A13,'Cantidad Invertida'!A:F,6,FALSE)</f>
        <v>0.2479689057336471</v>
      </c>
      <c r="D13" s="41">
        <v>27.047679999999996</v>
      </c>
      <c r="E13" s="82">
        <v>3.36</v>
      </c>
      <c r="F13" s="16">
        <v>45399</v>
      </c>
    </row>
    <row r="14" spans="1:8" x14ac:dyDescent="0.3">
      <c r="A14" s="5" t="s">
        <v>15</v>
      </c>
      <c r="B14" s="76">
        <v>2.992</v>
      </c>
      <c r="C14" s="11">
        <f>D14/VLOOKUP(A14,'Cantidad Invertida'!A:F,6,FALSE)</f>
        <v>0.2729955004393288</v>
      </c>
      <c r="D14" s="42">
        <f>B14*E14</f>
        <v>27.047679999999996</v>
      </c>
      <c r="E14" s="83">
        <v>9.0399999999999991</v>
      </c>
      <c r="F14" s="24">
        <v>45405</v>
      </c>
    </row>
    <row r="15" spans="1:8" x14ac:dyDescent="0.3">
      <c r="A15" s="4" t="s">
        <v>14</v>
      </c>
      <c r="B15" s="75">
        <v>1.9603999999999999</v>
      </c>
      <c r="C15" s="10">
        <f>D15/VLOOKUP(A15,'Cantidad Invertida'!A:F,6,FALSE)</f>
        <v>0.44756165570193857</v>
      </c>
      <c r="D15" s="41">
        <f>B15*E15</f>
        <v>29.999805159999998</v>
      </c>
      <c r="E15" s="82">
        <v>15.302899999999999</v>
      </c>
      <c r="F15" s="16">
        <v>45411</v>
      </c>
    </row>
    <row r="16" spans="1:8" x14ac:dyDescent="0.3">
      <c r="A16" s="5" t="s">
        <v>13</v>
      </c>
      <c r="B16" s="76">
        <v>0.23519999999999999</v>
      </c>
      <c r="C16" s="11">
        <f>D16/VLOOKUP(A16,'Cantidad Invertida'!A:F,6,FALSE)</f>
        <v>0.1796065290335643</v>
      </c>
      <c r="D16" s="42">
        <f>B16*E16</f>
        <v>20.147231999999999</v>
      </c>
      <c r="E16" s="83">
        <v>85.66</v>
      </c>
      <c r="F16" s="24">
        <v>45399</v>
      </c>
    </row>
    <row r="17" spans="1:8" x14ac:dyDescent="0.3">
      <c r="A17" s="4" t="s">
        <v>6</v>
      </c>
      <c r="B17" s="75">
        <v>0.25030000000000002</v>
      </c>
      <c r="C17" s="10">
        <f>D17/VLOOKUP(A17,'Cantidad Invertida'!A:F,6,FALSE)</f>
        <v>0.2999078002907079</v>
      </c>
      <c r="D17" s="100">
        <v>20.147231999999999</v>
      </c>
      <c r="E17" s="82">
        <v>106.23</v>
      </c>
      <c r="F17" s="16">
        <v>45399</v>
      </c>
    </row>
    <row r="18" spans="1:8" x14ac:dyDescent="0.3">
      <c r="A18" s="118"/>
      <c r="B18" s="118"/>
      <c r="C18" s="118"/>
      <c r="D18" s="118"/>
      <c r="E18" s="118"/>
      <c r="F18" s="118"/>
    </row>
    <row r="19" spans="1:8" x14ac:dyDescent="0.3">
      <c r="A19" s="114" t="s">
        <v>69</v>
      </c>
      <c r="B19" s="114"/>
      <c r="C19" s="114"/>
      <c r="D19" s="114"/>
      <c r="E19" s="114"/>
      <c r="F19" s="114"/>
    </row>
    <row r="20" spans="1:8" x14ac:dyDescent="0.3">
      <c r="A20" s="7" t="s">
        <v>20</v>
      </c>
      <c r="B20" s="73" t="s">
        <v>21</v>
      </c>
      <c r="C20" s="7" t="s">
        <v>36</v>
      </c>
      <c r="D20" s="39" t="s">
        <v>55</v>
      </c>
      <c r="E20" s="80" t="s">
        <v>24</v>
      </c>
      <c r="F20" s="23" t="s">
        <v>43</v>
      </c>
    </row>
    <row r="21" spans="1:8" x14ac:dyDescent="0.3">
      <c r="A21" s="3" t="s">
        <v>10</v>
      </c>
      <c r="B21" s="74">
        <v>121.61</v>
      </c>
      <c r="C21" s="9">
        <f>D21/VLOOKUP(A21,'Cantidad Invertida'!A:F,6,FALSE)</f>
        <v>0.19376898809137227</v>
      </c>
      <c r="D21" s="40">
        <f>B21*E21</f>
        <v>8.0019379999999991</v>
      </c>
      <c r="E21" s="81">
        <v>6.5799999999999997E-2</v>
      </c>
      <c r="F21" s="15">
        <v>45413</v>
      </c>
    </row>
    <row r="22" spans="1:8" x14ac:dyDescent="0.3">
      <c r="A22" s="4" t="s">
        <v>19</v>
      </c>
      <c r="B22" s="75">
        <v>7.5940000000000003</v>
      </c>
      <c r="C22" s="10">
        <f>D22/VLOOKUP(A22,'Cantidad Invertida'!A:F,6,FALSE)</f>
        <v>0.27502924159877135</v>
      </c>
      <c r="D22" s="41">
        <f>B22*E22</f>
        <v>29.9993376</v>
      </c>
      <c r="E22" s="82">
        <v>3.9504000000000001</v>
      </c>
      <c r="F22" s="16">
        <v>45411</v>
      </c>
    </row>
    <row r="23" spans="1:8" x14ac:dyDescent="0.3">
      <c r="A23" s="5" t="s">
        <v>15</v>
      </c>
      <c r="B23" s="76">
        <v>2.6739999999999999</v>
      </c>
      <c r="C23" s="11">
        <f>D23/VLOOKUP(A23,'Cantidad Invertida'!A:F,6,FALSE)</f>
        <v>0.30279234492383483</v>
      </c>
      <c r="D23" s="42">
        <f>B23*E23</f>
        <v>29.999873399999998</v>
      </c>
      <c r="E23" s="83">
        <v>11.219099999999999</v>
      </c>
      <c r="F23" s="24">
        <v>45405</v>
      </c>
    </row>
    <row r="24" spans="1:8" x14ac:dyDescent="0.3">
      <c r="A24" s="4" t="s">
        <v>14</v>
      </c>
      <c r="B24" s="75">
        <v>1.8759999999999999</v>
      </c>
      <c r="C24" s="10">
        <f>D24/VLOOKUP(A24,'Cantidad Invertida'!A:F,6,FALSE)</f>
        <v>0.14918565726320132</v>
      </c>
      <c r="D24" s="41">
        <f t="shared" ref="D24" si="1">B24*E24</f>
        <v>9.9998303999999987</v>
      </c>
      <c r="E24" s="82">
        <v>5.3304</v>
      </c>
      <c r="F24" s="16">
        <v>45413</v>
      </c>
    </row>
    <row r="25" spans="1:8" x14ac:dyDescent="0.3">
      <c r="A25" s="5" t="s">
        <v>13</v>
      </c>
      <c r="B25" s="76">
        <v>0.18840000000000001</v>
      </c>
      <c r="C25" s="11">
        <f>D25/VLOOKUP(A25,'Cantidad Invertida'!A:F,6,FALSE)</f>
        <v>0.26743147898599279</v>
      </c>
      <c r="D25" s="42">
        <f>B25*E25</f>
        <v>29.998932</v>
      </c>
      <c r="E25" s="83">
        <v>159.22999999999999</v>
      </c>
      <c r="F25" s="24">
        <v>45411</v>
      </c>
    </row>
    <row r="26" spans="1:8" x14ac:dyDescent="0.3">
      <c r="A26" s="4" t="s">
        <v>6</v>
      </c>
      <c r="B26" s="75">
        <v>0.22209999999999999</v>
      </c>
      <c r="C26" s="10">
        <f>D26/VLOOKUP(A26,'Cantidad Invertida'!A:F,6,FALSE)</f>
        <v>0.29768463483761654</v>
      </c>
      <c r="D26" s="100">
        <f t="shared" ref="D26" si="2">B26*E26</f>
        <v>19.997883999999999</v>
      </c>
      <c r="E26" s="82">
        <v>90.04</v>
      </c>
      <c r="F26" s="16">
        <v>45413</v>
      </c>
    </row>
    <row r="27" spans="1:8" x14ac:dyDescent="0.3">
      <c r="A27" s="68"/>
      <c r="B27" s="77"/>
      <c r="C27" s="69"/>
      <c r="D27" s="70"/>
      <c r="E27" s="84"/>
      <c r="F27" s="71"/>
      <c r="G27" s="18"/>
      <c r="H27" s="26"/>
    </row>
    <row r="28" spans="1:8" x14ac:dyDescent="0.3">
      <c r="A28" s="114" t="s">
        <v>70</v>
      </c>
      <c r="B28" s="114"/>
      <c r="C28" s="114"/>
      <c r="D28" s="114"/>
      <c r="E28" s="114"/>
      <c r="F28" s="114"/>
    </row>
    <row r="29" spans="1:8" x14ac:dyDescent="0.3">
      <c r="A29" s="7" t="s">
        <v>20</v>
      </c>
      <c r="B29" s="73" t="s">
        <v>21</v>
      </c>
      <c r="C29" s="7" t="s">
        <v>36</v>
      </c>
      <c r="D29" s="39" t="s">
        <v>55</v>
      </c>
      <c r="E29" s="80" t="s">
        <v>24</v>
      </c>
      <c r="F29" s="23" t="s">
        <v>43</v>
      </c>
    </row>
    <row r="30" spans="1:8" x14ac:dyDescent="0.3">
      <c r="A30" s="3" t="s">
        <v>10</v>
      </c>
      <c r="B30" s="74"/>
      <c r="C30" s="9">
        <f>D30/VLOOKUP(A30,'Cantidad Invertida'!A:F,6,FALSE)</f>
        <v>0</v>
      </c>
      <c r="D30" s="40">
        <f t="shared" ref="D30:D33" si="3">B30*E30</f>
        <v>0</v>
      </c>
      <c r="E30" s="81"/>
      <c r="F30" s="15"/>
    </row>
    <row r="31" spans="1:8" x14ac:dyDescent="0.3">
      <c r="A31" s="4" t="s">
        <v>19</v>
      </c>
      <c r="B31" s="75">
        <v>6.7487000000000004</v>
      </c>
      <c r="C31" s="10">
        <f>D31/VLOOKUP(A31,'Cantidad Invertida'!A:F,6,FALSE)</f>
        <v>0.22919503441254141</v>
      </c>
      <c r="D31" s="41">
        <f t="shared" si="3"/>
        <v>24.999884280000003</v>
      </c>
      <c r="E31" s="82">
        <v>3.7044000000000001</v>
      </c>
      <c r="F31" s="16">
        <v>45413</v>
      </c>
    </row>
    <row r="32" spans="1:8" x14ac:dyDescent="0.3">
      <c r="A32" s="5" t="s">
        <v>15</v>
      </c>
      <c r="B32" s="76">
        <v>2.4449999999999998</v>
      </c>
      <c r="C32" s="11">
        <f>D32/VLOOKUP(A32,'Cantidad Invertida'!A:F,6,FALSE)</f>
        <v>0.151395100572493</v>
      </c>
      <c r="D32" s="42">
        <f t="shared" si="3"/>
        <v>14.9998305</v>
      </c>
      <c r="E32" s="83">
        <v>6.1349</v>
      </c>
      <c r="F32" s="24"/>
    </row>
    <row r="33" spans="1:9" x14ac:dyDescent="0.3">
      <c r="A33" s="4" t="s">
        <v>14</v>
      </c>
      <c r="B33" s="75"/>
      <c r="C33" s="10">
        <f>D33/VLOOKUP(A33,'Cantidad Invertida'!A:F,6,FALSE)</f>
        <v>0</v>
      </c>
      <c r="D33" s="41">
        <f t="shared" si="3"/>
        <v>0</v>
      </c>
      <c r="E33" s="82"/>
      <c r="F33" s="16"/>
    </row>
    <row r="34" spans="1:9" x14ac:dyDescent="0.3">
      <c r="A34" s="5" t="s">
        <v>13</v>
      </c>
      <c r="B34" s="76">
        <v>0.16800000000000001</v>
      </c>
      <c r="C34" s="11">
        <f>D34/VLOOKUP(A34,'Cantidad Invertida'!A:F,6,FALSE)</f>
        <v>0.1782825891077307</v>
      </c>
      <c r="D34" s="42">
        <f>B34*E34</f>
        <v>19.998720000000002</v>
      </c>
      <c r="E34" s="83">
        <v>119.04</v>
      </c>
      <c r="F34" s="24">
        <v>45413</v>
      </c>
    </row>
    <row r="35" spans="1:9" x14ac:dyDescent="0.3">
      <c r="A35" s="4" t="s">
        <v>6</v>
      </c>
      <c r="B35" s="75"/>
      <c r="C35" s="10">
        <f>D35/VLOOKUP(A35,'Cantidad Invertida'!A:F,6,FALSE)</f>
        <v>0</v>
      </c>
      <c r="D35" s="100">
        <f>B35*E35</f>
        <v>0</v>
      </c>
      <c r="E35" s="82"/>
      <c r="F35" s="16"/>
      <c r="G35" s="17"/>
      <c r="I35" s="33"/>
    </row>
    <row r="36" spans="1:9" x14ac:dyDescent="0.3">
      <c r="A36" s="65"/>
      <c r="B36" s="78"/>
      <c r="C36" s="65"/>
      <c r="D36" s="66"/>
      <c r="E36" s="85"/>
      <c r="F36" s="67"/>
      <c r="G36" s="17"/>
    </row>
    <row r="37" spans="1:9" x14ac:dyDescent="0.3">
      <c r="A37" s="114" t="s">
        <v>71</v>
      </c>
      <c r="B37" s="114"/>
      <c r="C37" s="114"/>
      <c r="D37" s="114"/>
      <c r="E37" s="114"/>
      <c r="F37" s="114"/>
    </row>
    <row r="38" spans="1:9" x14ac:dyDescent="0.3">
      <c r="A38" s="7" t="s">
        <v>20</v>
      </c>
      <c r="B38" s="73" t="s">
        <v>21</v>
      </c>
      <c r="C38" s="7" t="s">
        <v>36</v>
      </c>
      <c r="D38" s="39" t="s">
        <v>55</v>
      </c>
      <c r="E38" s="80" t="s">
        <v>24</v>
      </c>
      <c r="F38" s="23" t="s">
        <v>43</v>
      </c>
    </row>
    <row r="39" spans="1:9" x14ac:dyDescent="0.3">
      <c r="A39" s="3" t="s">
        <v>10</v>
      </c>
      <c r="B39" s="74"/>
      <c r="C39" s="9">
        <f>D39/VLOOKUP(A39,'Cantidad Invertida'!A:F,6,FALSE)</f>
        <v>0</v>
      </c>
      <c r="D39" s="40">
        <f t="shared" ref="D39:D42" si="4">B39*E39</f>
        <v>0</v>
      </c>
      <c r="E39" s="81"/>
      <c r="F39" s="15"/>
    </row>
    <row r="40" spans="1:9" x14ac:dyDescent="0.3">
      <c r="A40" s="4" t="s">
        <v>19</v>
      </c>
      <c r="B40" s="75"/>
      <c r="C40" s="10">
        <f>D40/VLOOKUP(A40,'Cantidad Invertida'!A:F,6,FALSE)</f>
        <v>0</v>
      </c>
      <c r="D40" s="41">
        <f t="shared" si="4"/>
        <v>0</v>
      </c>
      <c r="E40" s="82"/>
      <c r="F40" s="16"/>
    </row>
    <row r="41" spans="1:9" x14ac:dyDescent="0.3">
      <c r="A41" s="5" t="s">
        <v>15</v>
      </c>
      <c r="B41" s="76"/>
      <c r="C41" s="11">
        <f>D41/VLOOKUP(A41,'Cantidad Invertida'!A:F,6,FALSE)</f>
        <v>0</v>
      </c>
      <c r="D41" s="42">
        <f t="shared" si="4"/>
        <v>0</v>
      </c>
      <c r="E41" s="83"/>
      <c r="F41" s="24"/>
    </row>
    <row r="42" spans="1:9" x14ac:dyDescent="0.3">
      <c r="A42" s="4" t="s">
        <v>14</v>
      </c>
      <c r="B42" s="75"/>
      <c r="C42" s="10">
        <f>D42/VLOOKUP(A42,'Cantidad Invertida'!A:F,6,FALSE)</f>
        <v>0</v>
      </c>
      <c r="D42" s="41">
        <f t="shared" si="4"/>
        <v>0</v>
      </c>
      <c r="E42" s="82"/>
      <c r="F42" s="16"/>
    </row>
    <row r="43" spans="1:9" x14ac:dyDescent="0.3">
      <c r="A43" s="5" t="s">
        <v>13</v>
      </c>
      <c r="B43" s="76">
        <v>0.17150000000000001</v>
      </c>
      <c r="C43" s="11">
        <f>D43/VLOOKUP(A43,'Cantidad Invertida'!A:F,6,FALSE)</f>
        <v>0.13371506197579669</v>
      </c>
      <c r="D43" s="42">
        <f>B43*E43</f>
        <v>14.99939</v>
      </c>
      <c r="E43" s="83">
        <v>87.46</v>
      </c>
      <c r="F43" s="24">
        <v>45425</v>
      </c>
    </row>
    <row r="44" spans="1:9" x14ac:dyDescent="0.3">
      <c r="A44" s="4" t="s">
        <v>6</v>
      </c>
      <c r="B44" s="75"/>
      <c r="C44" s="10">
        <f>D44/VLOOKUP(A44,'Cantidad Invertida'!A:F,6,FALSE)</f>
        <v>0</v>
      </c>
      <c r="D44" s="100">
        <f>B44*E44</f>
        <v>0</v>
      </c>
      <c r="E44" s="82"/>
      <c r="F44" s="16"/>
    </row>
    <row r="50" spans="6:6" x14ac:dyDescent="0.3">
      <c r="F50" s="101"/>
    </row>
  </sheetData>
  <mergeCells count="6">
    <mergeCell ref="A37:F37"/>
    <mergeCell ref="A1:F1"/>
    <mergeCell ref="A18:F18"/>
    <mergeCell ref="A19:F19"/>
    <mergeCell ref="A10:F10"/>
    <mergeCell ref="A28:F28"/>
  </mergeCells>
  <conditionalFormatting sqref="A3:A8">
    <cfRule type="duplicateValues" dxfId="4" priority="5"/>
  </conditionalFormatting>
  <conditionalFormatting sqref="A12:A17">
    <cfRule type="duplicateValues" dxfId="3" priority="4"/>
  </conditionalFormatting>
  <conditionalFormatting sqref="A21:A26">
    <cfRule type="duplicateValues" dxfId="2" priority="3"/>
  </conditionalFormatting>
  <conditionalFormatting sqref="A30:A35">
    <cfRule type="duplicateValues" dxfId="1" priority="2"/>
  </conditionalFormatting>
  <conditionalFormatting sqref="A39:A44">
    <cfRule type="duplicateValues" dxfId="0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E6282FE-857A-4CD2-9D0D-79B274879B01}">
          <x14:formula1>
            <xm:f>Database!$A$2:$A$17</xm:f>
          </x14:formula1>
          <xm:sqref>A21:A27 A30:A35 A3:A9 A12:A17 A39:A44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4BEE6-B5AB-45D4-8F87-A9CBE99B3F26}">
  <dimension ref="A1:G7"/>
  <sheetViews>
    <sheetView tabSelected="1" workbookViewId="0">
      <selection activeCell="G3" sqref="G3"/>
    </sheetView>
  </sheetViews>
  <sheetFormatPr baseColWidth="10" defaultRowHeight="14.4" x14ac:dyDescent="0.3"/>
  <cols>
    <col min="1" max="1" width="11.6640625" bestFit="1" customWidth="1"/>
    <col min="3" max="3" width="14.88671875" bestFit="1" customWidth="1"/>
    <col min="4" max="4" width="11.44140625" bestFit="1" customWidth="1"/>
    <col min="5" max="5" width="11" style="35" bestFit="1" customWidth="1"/>
  </cols>
  <sheetData>
    <row r="1" spans="1:7" x14ac:dyDescent="0.3">
      <c r="A1" s="114" t="s">
        <v>39</v>
      </c>
      <c r="B1" s="114"/>
      <c r="C1" s="114"/>
      <c r="D1" s="114"/>
      <c r="E1" s="114"/>
      <c r="F1" s="114"/>
    </row>
    <row r="2" spans="1:7" x14ac:dyDescent="0.3">
      <c r="A2" s="7" t="s">
        <v>40</v>
      </c>
      <c r="B2" s="7" t="s">
        <v>41</v>
      </c>
      <c r="C2" s="7" t="s">
        <v>42</v>
      </c>
      <c r="D2" s="7" t="s">
        <v>23</v>
      </c>
      <c r="E2" s="36" t="s">
        <v>59</v>
      </c>
      <c r="F2" s="7" t="s">
        <v>43</v>
      </c>
    </row>
    <row r="3" spans="1:7" x14ac:dyDescent="0.3">
      <c r="A3" s="8" t="s">
        <v>64</v>
      </c>
      <c r="B3" s="8" t="s">
        <v>65</v>
      </c>
      <c r="C3" s="9" t="s">
        <v>72</v>
      </c>
      <c r="D3" s="14">
        <v>3.93</v>
      </c>
      <c r="E3" s="37">
        <f ca="1">D3*VLOOKUP(F3,Conversion!F:G,2)</f>
        <v>4.201956</v>
      </c>
      <c r="F3" s="15">
        <v>45410</v>
      </c>
      <c r="G3" s="125"/>
    </row>
    <row r="4" spans="1:7" x14ac:dyDescent="0.3">
      <c r="A4" s="30" t="s">
        <v>66</v>
      </c>
      <c r="B4" s="30" t="s">
        <v>67</v>
      </c>
      <c r="C4" s="29" t="s">
        <v>68</v>
      </c>
      <c r="D4" s="34">
        <v>0.04</v>
      </c>
      <c r="E4" s="38">
        <f ca="1">D4*VLOOKUP(F4,Conversion!F:G,2)</f>
        <v>4.2768E-2</v>
      </c>
      <c r="F4" s="31">
        <v>45410</v>
      </c>
    </row>
    <row r="5" spans="1:7" x14ac:dyDescent="0.3">
      <c r="A5" s="8" t="s">
        <v>63</v>
      </c>
      <c r="B5" s="8" t="s">
        <v>53</v>
      </c>
      <c r="C5" s="9" t="s">
        <v>54</v>
      </c>
      <c r="D5" s="14">
        <v>0</v>
      </c>
      <c r="E5" s="37">
        <f ca="1">D5*VLOOKUP(F5,Conversion!F:G,2)</f>
        <v>0</v>
      </c>
      <c r="F5" s="15">
        <v>45370</v>
      </c>
    </row>
    <row r="6" spans="1:7" x14ac:dyDescent="0.3">
      <c r="A6" s="119" t="s">
        <v>35</v>
      </c>
      <c r="B6" s="120"/>
      <c r="C6" s="120"/>
      <c r="D6" s="120"/>
      <c r="E6" s="120"/>
      <c r="F6" s="121"/>
    </row>
    <row r="7" spans="1:7" x14ac:dyDescent="0.3">
      <c r="A7" s="122">
        <f ca="1">SUM(E:E)</f>
        <v>4.2447239999999997</v>
      </c>
      <c r="B7" s="123"/>
      <c r="C7" s="123"/>
      <c r="D7" s="123"/>
      <c r="E7" s="123"/>
      <c r="F7" s="124"/>
    </row>
  </sheetData>
  <mergeCells count="3">
    <mergeCell ref="A1:F1"/>
    <mergeCell ref="A6:F6"/>
    <mergeCell ref="A7:F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706E0-F100-40B2-9567-EA03BB6A6689}">
  <dimension ref="A1:K117"/>
  <sheetViews>
    <sheetView workbookViewId="0">
      <selection activeCell="N15" sqref="N15"/>
    </sheetView>
  </sheetViews>
  <sheetFormatPr baseColWidth="10" defaultRowHeight="14.4" x14ac:dyDescent="0.3"/>
  <cols>
    <col min="1" max="1" width="11.88671875" bestFit="1" customWidth="1"/>
    <col min="2" max="2" width="13.5546875" bestFit="1" customWidth="1"/>
    <col min="5" max="5" width="5.77734375" bestFit="1" customWidth="1"/>
    <col min="6" max="6" width="11.88671875" bestFit="1" customWidth="1"/>
    <col min="7" max="7" width="13.5546875" bestFit="1" customWidth="1"/>
    <col min="9" max="9" width="11.88671875" bestFit="1" customWidth="1"/>
  </cols>
  <sheetData>
    <row r="1" spans="1:10" x14ac:dyDescent="0.3">
      <c r="A1" s="22"/>
      <c r="B1" s="22"/>
      <c r="F1" t="str" cm="1">
        <f t="array" aca="1" ref="F1:G117" ca="1">_xlfn.STOCKHISTORY("EUR:USD","1-Diciembre-2023",TODAY(),0)</f>
        <v>Fecha</v>
      </c>
      <c r="G1" t="str">
        <f ca="1"/>
        <v>Cierre</v>
      </c>
      <c r="I1" t="str" cm="1">
        <f t="array" aca="1" ref="I1:J117" ca="1">_xlfn.STOCKHISTORY("USD:EUR","1-Diciembre-2023",TODAY(),0)</f>
        <v>Fecha</v>
      </c>
      <c r="J1" t="str">
        <f ca="1"/>
        <v>Cierre</v>
      </c>
    </row>
    <row r="2" spans="1:10" x14ac:dyDescent="0.3">
      <c r="A2" s="19"/>
      <c r="B2" s="20"/>
      <c r="F2" vm="1">
        <f ca="1"/>
        <v>45261</v>
      </c>
      <c r="G2" vm="2">
        <f ca="1"/>
        <v>1.0881000000000001</v>
      </c>
      <c r="I2" vm="1">
        <f ca="1"/>
        <v>45261</v>
      </c>
      <c r="J2" vm="3">
        <f ca="1"/>
        <v>0.91879999999999995</v>
      </c>
    </row>
    <row r="3" spans="1:10" x14ac:dyDescent="0.3">
      <c r="A3" s="19"/>
      <c r="B3" s="21"/>
      <c r="F3" vm="4">
        <f ca="1"/>
        <v>45264</v>
      </c>
      <c r="G3" vm="5">
        <f ca="1"/>
        <v>1.0835999999999999</v>
      </c>
      <c r="I3" vm="4">
        <f ca="1"/>
        <v>45264</v>
      </c>
      <c r="J3" vm="6">
        <f ca="1"/>
        <v>0.92279999999999995</v>
      </c>
    </row>
    <row r="4" spans="1:10" x14ac:dyDescent="0.3">
      <c r="F4" vm="7">
        <f ca="1"/>
        <v>45265</v>
      </c>
      <c r="G4" vm="8">
        <f ca="1"/>
        <v>1.0794999999999999</v>
      </c>
      <c r="I4" vm="7">
        <f ca="1"/>
        <v>45265</v>
      </c>
      <c r="J4" vm="9">
        <f ca="1"/>
        <v>0.92600000000000005</v>
      </c>
    </row>
    <row r="5" spans="1:10" x14ac:dyDescent="0.3">
      <c r="F5" vm="10">
        <f ca="1"/>
        <v>45266</v>
      </c>
      <c r="G5" vm="11">
        <f ca="1"/>
        <v>1.0762</v>
      </c>
      <c r="I5" vm="10">
        <f ca="1"/>
        <v>45266</v>
      </c>
      <c r="J5" vm="12">
        <f ca="1"/>
        <v>0.92889999999999995</v>
      </c>
    </row>
    <row r="6" spans="1:10" x14ac:dyDescent="0.3">
      <c r="F6" vm="13">
        <f ca="1"/>
        <v>45267</v>
      </c>
      <c r="G6" vm="14">
        <f ca="1"/>
        <v>1.0791999999999999</v>
      </c>
      <c r="I6" vm="13">
        <f ca="1"/>
        <v>45267</v>
      </c>
      <c r="J6" vm="15">
        <f ca="1"/>
        <v>0.92630000000000001</v>
      </c>
    </row>
    <row r="7" spans="1:10" x14ac:dyDescent="0.3">
      <c r="F7" vm="16">
        <f ca="1"/>
        <v>45268</v>
      </c>
      <c r="G7" vm="17">
        <f ca="1"/>
        <v>1.0761000000000001</v>
      </c>
      <c r="I7" vm="16">
        <f ca="1"/>
        <v>45268</v>
      </c>
      <c r="J7" vm="12">
        <f ca="1"/>
        <v>0.92889999999999995</v>
      </c>
    </row>
    <row r="8" spans="1:10" x14ac:dyDescent="0.3">
      <c r="F8" vm="18">
        <f ca="1"/>
        <v>45271</v>
      </c>
      <c r="G8" vm="17">
        <f ca="1"/>
        <v>1.0761000000000001</v>
      </c>
      <c r="I8" vm="18">
        <f ca="1"/>
        <v>45271</v>
      </c>
      <c r="J8" vm="19">
        <f ca="1"/>
        <v>0.92879999999999996</v>
      </c>
    </row>
    <row r="9" spans="1:10" x14ac:dyDescent="0.3">
      <c r="F9" vm="20">
        <f ca="1"/>
        <v>45272</v>
      </c>
      <c r="G9" vm="14">
        <f ca="1"/>
        <v>1.0791999999999999</v>
      </c>
      <c r="I9" vm="20">
        <f ca="1"/>
        <v>45272</v>
      </c>
      <c r="J9" vm="15">
        <f ca="1"/>
        <v>0.92630000000000001</v>
      </c>
    </row>
    <row r="10" spans="1:10" x14ac:dyDescent="0.3">
      <c r="F10" vm="21">
        <f ca="1"/>
        <v>45273</v>
      </c>
      <c r="G10" vm="22">
        <f ca="1"/>
        <v>1.0872999999999999</v>
      </c>
      <c r="I10" vm="21">
        <f ca="1"/>
        <v>45273</v>
      </c>
      <c r="J10" vm="23">
        <f ca="1"/>
        <v>0.9194</v>
      </c>
    </row>
    <row r="11" spans="1:10" x14ac:dyDescent="0.3">
      <c r="F11" vm="24">
        <f ca="1"/>
        <v>45274</v>
      </c>
      <c r="G11" vm="25">
        <f ca="1"/>
        <v>1.0991</v>
      </c>
      <c r="I11" vm="24">
        <f ca="1"/>
        <v>45274</v>
      </c>
      <c r="J11" vm="26">
        <f ca="1"/>
        <v>0.90949999999999998</v>
      </c>
    </row>
    <row r="12" spans="1:10" x14ac:dyDescent="0.3">
      <c r="F12" vm="27">
        <f ca="1"/>
        <v>45275</v>
      </c>
      <c r="G12" vm="28">
        <f ca="1"/>
        <v>1.0893999999999999</v>
      </c>
      <c r="I12" vm="27">
        <f ca="1"/>
        <v>45275</v>
      </c>
      <c r="J12" vm="29">
        <f ca="1"/>
        <v>0.91769999999999996</v>
      </c>
    </row>
    <row r="13" spans="1:10" x14ac:dyDescent="0.3">
      <c r="F13" vm="30">
        <f ca="1"/>
        <v>45278</v>
      </c>
      <c r="G13" vm="31">
        <f ca="1"/>
        <v>1.0922000000000001</v>
      </c>
      <c r="I13" vm="30">
        <f ca="1"/>
        <v>45278</v>
      </c>
      <c r="J13" vm="32">
        <f ca="1"/>
        <v>0.91520000000000001</v>
      </c>
    </row>
    <row r="14" spans="1:10" x14ac:dyDescent="0.3">
      <c r="F14" vm="33">
        <f ca="1"/>
        <v>45279</v>
      </c>
      <c r="G14" vm="34">
        <f ca="1"/>
        <v>1.0980000000000001</v>
      </c>
      <c r="I14" vm="33">
        <f ca="1"/>
        <v>45279</v>
      </c>
      <c r="J14" vm="35">
        <f ca="1"/>
        <v>0.91039999999999999</v>
      </c>
    </row>
    <row r="15" spans="1:10" x14ac:dyDescent="0.3">
      <c r="F15" vm="36">
        <f ca="1"/>
        <v>45280</v>
      </c>
      <c r="G15" vm="37">
        <f ca="1"/>
        <v>1.0938000000000001</v>
      </c>
      <c r="I15" vm="36">
        <f ca="1"/>
        <v>45280</v>
      </c>
      <c r="J15" vm="38">
        <f ca="1"/>
        <v>0.91390000000000005</v>
      </c>
    </row>
    <row r="16" spans="1:10" x14ac:dyDescent="0.3">
      <c r="F16" vm="39">
        <f ca="1"/>
        <v>45281</v>
      </c>
      <c r="G16" vm="40">
        <f ca="1"/>
        <v>1.1008</v>
      </c>
      <c r="I16" vm="39">
        <f ca="1"/>
        <v>45281</v>
      </c>
      <c r="J16" vm="41">
        <f ca="1"/>
        <v>0.90810000000000002</v>
      </c>
    </row>
    <row r="17" spans="6:11" x14ac:dyDescent="0.3">
      <c r="F17" vm="42">
        <f ca="1"/>
        <v>45282</v>
      </c>
      <c r="G17" vm="43">
        <f ca="1"/>
        <v>1.101</v>
      </c>
      <c r="I17" vm="42">
        <f ca="1"/>
        <v>45282</v>
      </c>
      <c r="J17" vm="44">
        <f ca="1"/>
        <v>0.90790000000000004</v>
      </c>
      <c r="K17" s="33"/>
    </row>
    <row r="18" spans="6:11" x14ac:dyDescent="0.3">
      <c r="F18" vm="45">
        <f ca="1"/>
        <v>45285</v>
      </c>
      <c r="G18" vm="46">
        <f ca="1"/>
        <v>1.1007</v>
      </c>
      <c r="I18" vm="45">
        <f ca="1"/>
        <v>45285</v>
      </c>
      <c r="J18" vm="47">
        <f ca="1"/>
        <v>0.90820000000000001</v>
      </c>
    </row>
    <row r="19" spans="6:11" x14ac:dyDescent="0.3">
      <c r="F19" vm="48">
        <f ca="1"/>
        <v>45286</v>
      </c>
      <c r="G19" vm="49">
        <f ca="1"/>
        <v>1.1042000000000001</v>
      </c>
      <c r="I19" vm="48">
        <f ca="1"/>
        <v>45286</v>
      </c>
      <c r="J19" vm="50">
        <f ca="1"/>
        <v>0.90529999999999999</v>
      </c>
    </row>
    <row r="20" spans="6:11" x14ac:dyDescent="0.3">
      <c r="F20" vm="51">
        <f ca="1"/>
        <v>45287</v>
      </c>
      <c r="G20" vm="52">
        <f ca="1"/>
        <v>1.1103000000000001</v>
      </c>
      <c r="I20" vm="51">
        <f ca="1"/>
        <v>45287</v>
      </c>
      <c r="J20" vm="53">
        <f ca="1"/>
        <v>0.90029999999999999</v>
      </c>
    </row>
    <row r="21" spans="6:11" x14ac:dyDescent="0.3">
      <c r="F21" vm="54">
        <f ca="1"/>
        <v>45288</v>
      </c>
      <c r="G21" vm="55">
        <f ca="1"/>
        <v>1.1059000000000001</v>
      </c>
      <c r="I21" vm="54">
        <f ca="1"/>
        <v>45288</v>
      </c>
      <c r="J21" vm="56">
        <f ca="1"/>
        <v>0.90390000000000004</v>
      </c>
    </row>
    <row r="22" spans="6:11" x14ac:dyDescent="0.3">
      <c r="F22" vm="57">
        <f ca="1"/>
        <v>45289</v>
      </c>
      <c r="G22" vm="58">
        <f ca="1"/>
        <v>1.1035999999999999</v>
      </c>
      <c r="I22" vm="57">
        <f ca="1"/>
        <v>45289</v>
      </c>
      <c r="J22" vm="59">
        <f ca="1"/>
        <v>0.90600000000000003</v>
      </c>
    </row>
    <row r="23" spans="6:11" x14ac:dyDescent="0.3">
      <c r="F23" vm="60">
        <f ca="1"/>
        <v>45292</v>
      </c>
      <c r="G23" vm="61">
        <f ca="1"/>
        <v>1.1044</v>
      </c>
      <c r="I23" vm="60">
        <f ca="1"/>
        <v>45292</v>
      </c>
      <c r="J23" vm="50">
        <f ca="1"/>
        <v>0.90529999999999999</v>
      </c>
    </row>
    <row r="24" spans="6:11" x14ac:dyDescent="0.3">
      <c r="F24" vm="62">
        <f ca="1"/>
        <v>45293</v>
      </c>
      <c r="G24" vm="63">
        <f ca="1"/>
        <v>1.0947</v>
      </c>
      <c r="I24" vm="62">
        <f ca="1"/>
        <v>45293</v>
      </c>
      <c r="J24" vm="64">
        <f ca="1"/>
        <v>0.91369999999999996</v>
      </c>
    </row>
    <row r="25" spans="6:11" x14ac:dyDescent="0.3">
      <c r="F25" vm="65">
        <f ca="1"/>
        <v>45294</v>
      </c>
      <c r="G25" vm="66">
        <f ca="1"/>
        <v>1.0921000000000001</v>
      </c>
      <c r="I25" vm="65">
        <f ca="1"/>
        <v>45294</v>
      </c>
      <c r="J25" vm="67">
        <f ca="1"/>
        <v>0.91559999999999997</v>
      </c>
    </row>
    <row r="26" spans="6:11" x14ac:dyDescent="0.3">
      <c r="F26" vm="68">
        <f ca="1"/>
        <v>45295</v>
      </c>
      <c r="G26" vm="69">
        <f ca="1"/>
        <v>1.0943000000000001</v>
      </c>
      <c r="I26" vm="68">
        <f ca="1"/>
        <v>45295</v>
      </c>
      <c r="J26" vm="70">
        <f ca="1"/>
        <v>0.91349999999999998</v>
      </c>
    </row>
    <row r="27" spans="6:11" x14ac:dyDescent="0.3">
      <c r="F27" vm="71">
        <f ca="1"/>
        <v>45296</v>
      </c>
      <c r="G27" vm="72">
        <f ca="1"/>
        <v>1.0941000000000001</v>
      </c>
      <c r="I27" vm="71">
        <f ca="1"/>
        <v>45296</v>
      </c>
      <c r="J27" vm="73">
        <f ca="1"/>
        <v>0.91379999999999995</v>
      </c>
    </row>
    <row r="28" spans="6:11" x14ac:dyDescent="0.3">
      <c r="F28" vm="74">
        <f ca="1"/>
        <v>45299</v>
      </c>
      <c r="G28" vm="75">
        <f ca="1"/>
        <v>1.0949</v>
      </c>
      <c r="I28" vm="74">
        <f ca="1"/>
        <v>45299</v>
      </c>
      <c r="J28" vm="76">
        <f ca="1"/>
        <v>0.91300000000000003</v>
      </c>
    </row>
    <row r="29" spans="6:11" x14ac:dyDescent="0.3">
      <c r="F29" vm="77">
        <f ca="1"/>
        <v>45300</v>
      </c>
      <c r="G29" vm="78">
        <f ca="1"/>
        <v>1.0931</v>
      </c>
      <c r="I29" vm="77">
        <f ca="1"/>
        <v>45300</v>
      </c>
      <c r="J29" vm="79">
        <f ca="1"/>
        <v>0.91469999999999996</v>
      </c>
    </row>
    <row r="30" spans="6:11" x14ac:dyDescent="0.3">
      <c r="F30" vm="80">
        <f ca="1"/>
        <v>45301</v>
      </c>
      <c r="G30" vm="81">
        <f ca="1"/>
        <v>1.0971</v>
      </c>
      <c r="I30" vm="80">
        <f ca="1"/>
        <v>45301</v>
      </c>
      <c r="J30" vm="82">
        <f ca="1"/>
        <v>0.91120000000000001</v>
      </c>
    </row>
    <row r="31" spans="6:11" x14ac:dyDescent="0.3">
      <c r="F31" vm="83">
        <f ca="1"/>
        <v>45302</v>
      </c>
      <c r="G31" vm="84">
        <f ca="1"/>
        <v>1.097</v>
      </c>
      <c r="I31" vm="83">
        <f ca="1"/>
        <v>45302</v>
      </c>
      <c r="J31" vm="82">
        <f ca="1"/>
        <v>0.91120000000000001</v>
      </c>
    </row>
    <row r="32" spans="6:11" x14ac:dyDescent="0.3">
      <c r="F32" vm="85">
        <f ca="1"/>
        <v>45303</v>
      </c>
      <c r="G32" vm="75">
        <f ca="1"/>
        <v>1.0949</v>
      </c>
      <c r="I32" vm="85">
        <f ca="1"/>
        <v>45303</v>
      </c>
      <c r="J32" vm="76">
        <f ca="1"/>
        <v>0.91300000000000003</v>
      </c>
    </row>
    <row r="33" spans="6:10" x14ac:dyDescent="0.3">
      <c r="F33" vm="86">
        <f ca="1"/>
        <v>45306</v>
      </c>
      <c r="G33" vm="87">
        <f ca="1"/>
        <v>1.0948</v>
      </c>
      <c r="I33" vm="86">
        <f ca="1"/>
        <v>45306</v>
      </c>
      <c r="J33" vm="88">
        <f ca="1"/>
        <v>0.91310000000000002</v>
      </c>
    </row>
    <row r="34" spans="6:10" x14ac:dyDescent="0.3">
      <c r="F34" vm="89">
        <f ca="1"/>
        <v>45307</v>
      </c>
      <c r="G34" vm="90">
        <f ca="1"/>
        <v>1.0873999999999999</v>
      </c>
      <c r="I34" vm="89">
        <f ca="1"/>
        <v>45307</v>
      </c>
      <c r="J34" vm="91">
        <f ca="1"/>
        <v>0.91930000000000001</v>
      </c>
    </row>
    <row r="35" spans="6:10" x14ac:dyDescent="0.3">
      <c r="F35" vm="92">
        <f ca="1"/>
        <v>45308</v>
      </c>
      <c r="G35" vm="2">
        <f ca="1"/>
        <v>1.0881000000000001</v>
      </c>
      <c r="I35" vm="92">
        <f ca="1"/>
        <v>45308</v>
      </c>
      <c r="J35" vm="93">
        <f ca="1"/>
        <v>0.91869999999999996</v>
      </c>
    </row>
    <row r="36" spans="6:10" x14ac:dyDescent="0.3">
      <c r="F36" vm="94">
        <f ca="1"/>
        <v>45309</v>
      </c>
      <c r="G36" vm="90">
        <f ca="1"/>
        <v>1.0873999999999999</v>
      </c>
      <c r="I36" vm="94">
        <f ca="1"/>
        <v>45309</v>
      </c>
      <c r="J36" vm="91">
        <f ca="1"/>
        <v>0.91930000000000001</v>
      </c>
    </row>
    <row r="37" spans="6:10" x14ac:dyDescent="0.3">
      <c r="F37" vm="95">
        <f ca="1"/>
        <v>45310</v>
      </c>
      <c r="G37" vm="96">
        <f ca="1"/>
        <v>1.0896999999999999</v>
      </c>
      <c r="I37" vm="95">
        <f ca="1"/>
        <v>45310</v>
      </c>
      <c r="J37" vm="97">
        <f ca="1"/>
        <v>0.91749999999999998</v>
      </c>
    </row>
    <row r="38" spans="6:10" x14ac:dyDescent="0.3">
      <c r="F38" vm="98">
        <f ca="1"/>
        <v>45313</v>
      </c>
      <c r="G38" vm="2">
        <f ca="1"/>
        <v>1.0881000000000001</v>
      </c>
      <c r="I38" vm="98">
        <f ca="1"/>
        <v>45313</v>
      </c>
      <c r="J38" vm="93">
        <f ca="1"/>
        <v>0.91869999999999996</v>
      </c>
    </row>
    <row r="39" spans="6:10" x14ac:dyDescent="0.3">
      <c r="F39" vm="99">
        <f ca="1"/>
        <v>45314</v>
      </c>
      <c r="G39" vm="100">
        <f ca="1"/>
        <v>1.0851</v>
      </c>
      <c r="I39" vm="99">
        <f ca="1"/>
        <v>45314</v>
      </c>
      <c r="J39" vm="101">
        <f ca="1"/>
        <v>0.92159999999999997</v>
      </c>
    </row>
    <row r="40" spans="6:10" x14ac:dyDescent="0.3">
      <c r="F40" vm="102">
        <f ca="1"/>
        <v>45315</v>
      </c>
      <c r="G40" vm="103">
        <f ca="1"/>
        <v>1.0883</v>
      </c>
      <c r="I40" vm="102">
        <f ca="1"/>
        <v>45315</v>
      </c>
      <c r="J40" vm="104">
        <f ca="1"/>
        <v>0.91849999999999998</v>
      </c>
    </row>
    <row r="41" spans="6:10" x14ac:dyDescent="0.3">
      <c r="F41" vm="105">
        <f ca="1"/>
        <v>45316</v>
      </c>
      <c r="G41" vm="106">
        <f ca="1"/>
        <v>1.0846</v>
      </c>
      <c r="I41" vm="105">
        <f ca="1"/>
        <v>45316</v>
      </c>
      <c r="J41" vm="107">
        <f ca="1"/>
        <v>0.92190000000000005</v>
      </c>
    </row>
    <row r="42" spans="6:10" x14ac:dyDescent="0.3">
      <c r="F42" vm="108">
        <f ca="1"/>
        <v>45317</v>
      </c>
      <c r="G42" vm="109">
        <f ca="1"/>
        <v>1.0851999999999999</v>
      </c>
      <c r="I42" vm="108">
        <f ca="1"/>
        <v>45317</v>
      </c>
      <c r="J42" vm="110">
        <f ca="1"/>
        <v>0.92110000000000003</v>
      </c>
    </row>
    <row r="43" spans="6:10" x14ac:dyDescent="0.3">
      <c r="F43" vm="111">
        <f ca="1"/>
        <v>45320</v>
      </c>
      <c r="G43" vm="112">
        <f ca="1"/>
        <v>1.0832999999999999</v>
      </c>
      <c r="I43" vm="111">
        <f ca="1"/>
        <v>45320</v>
      </c>
      <c r="J43" vm="113">
        <f ca="1"/>
        <v>0.92290000000000005</v>
      </c>
    </row>
    <row r="44" spans="6:10" x14ac:dyDescent="0.3">
      <c r="F44" vm="114">
        <f ca="1"/>
        <v>45321</v>
      </c>
      <c r="G44" vm="115">
        <f ca="1"/>
        <v>1.0840000000000001</v>
      </c>
      <c r="I44" vm="114">
        <f ca="1"/>
        <v>45321</v>
      </c>
      <c r="J44" vm="116">
        <f ca="1"/>
        <v>0.92179999999999995</v>
      </c>
    </row>
    <row r="45" spans="6:10" x14ac:dyDescent="0.3">
      <c r="F45" vm="117">
        <f ca="1"/>
        <v>45322</v>
      </c>
      <c r="G45" vm="118">
        <f ca="1"/>
        <v>1.0815999999999999</v>
      </c>
      <c r="I45" vm="117">
        <f ca="1"/>
        <v>45322</v>
      </c>
      <c r="J45" vm="119">
        <f ca="1"/>
        <v>0.92420000000000002</v>
      </c>
    </row>
    <row r="46" spans="6:10" x14ac:dyDescent="0.3">
      <c r="F46" vm="120">
        <f ca="1"/>
        <v>45323</v>
      </c>
      <c r="G46" vm="121">
        <f ca="1"/>
        <v>1.0871999999999999</v>
      </c>
      <c r="I46" vm="120">
        <f ca="1"/>
        <v>45323</v>
      </c>
      <c r="J46" vm="122">
        <f ca="1"/>
        <v>0.91959999999999997</v>
      </c>
    </row>
    <row r="47" spans="6:10" x14ac:dyDescent="0.3">
      <c r="F47" vm="123">
        <f ca="1"/>
        <v>45324</v>
      </c>
      <c r="G47" vm="124">
        <f ca="1"/>
        <v>1.0784</v>
      </c>
      <c r="I47" vm="123">
        <f ca="1"/>
        <v>45324</v>
      </c>
      <c r="J47" vm="125">
        <f ca="1"/>
        <v>0.92700000000000005</v>
      </c>
    </row>
    <row r="48" spans="6:10" x14ac:dyDescent="0.3">
      <c r="F48" vm="126">
        <f ca="1"/>
        <v>45327</v>
      </c>
      <c r="G48" vm="127">
        <f ca="1"/>
        <v>1.0741000000000001</v>
      </c>
      <c r="I48" vm="126">
        <f ca="1"/>
        <v>45327</v>
      </c>
      <c r="J48" vm="128">
        <f ca="1"/>
        <v>0.93069999999999997</v>
      </c>
    </row>
    <row r="49" spans="6:10" x14ac:dyDescent="0.3">
      <c r="F49" vm="129">
        <f ca="1"/>
        <v>45328</v>
      </c>
      <c r="G49" vm="130">
        <f ca="1"/>
        <v>1.0753999999999999</v>
      </c>
      <c r="I49" vm="129">
        <f ca="1"/>
        <v>45328</v>
      </c>
      <c r="J49" vm="131">
        <f ca="1"/>
        <v>0.92979999999999996</v>
      </c>
    </row>
    <row r="50" spans="6:10" x14ac:dyDescent="0.3">
      <c r="F50" vm="132">
        <f ca="1"/>
        <v>45329</v>
      </c>
      <c r="G50" vm="133">
        <f ca="1"/>
        <v>1.0770999999999999</v>
      </c>
      <c r="I50" vm="132">
        <f ca="1"/>
        <v>45329</v>
      </c>
      <c r="J50" vm="134">
        <f ca="1"/>
        <v>0.92810000000000004</v>
      </c>
    </row>
    <row r="51" spans="6:10" x14ac:dyDescent="0.3">
      <c r="F51" vm="135">
        <f ca="1"/>
        <v>45330</v>
      </c>
      <c r="G51" vm="136">
        <f ca="1"/>
        <v>1.0775999999999999</v>
      </c>
      <c r="I51" vm="135">
        <f ca="1"/>
        <v>45330</v>
      </c>
      <c r="J51" vm="137">
        <f ca="1"/>
        <v>0.92759999999999998</v>
      </c>
    </row>
    <row r="52" spans="6:10" x14ac:dyDescent="0.3">
      <c r="F52" vm="138">
        <f ca="1"/>
        <v>45331</v>
      </c>
      <c r="G52" vm="139">
        <f ca="1"/>
        <v>1.0782</v>
      </c>
      <c r="I52" vm="138">
        <f ca="1"/>
        <v>45331</v>
      </c>
      <c r="J52" vm="140">
        <f ca="1"/>
        <v>0.92710000000000004</v>
      </c>
    </row>
    <row r="53" spans="6:10" x14ac:dyDescent="0.3">
      <c r="F53" vm="141">
        <f ca="1"/>
        <v>45334</v>
      </c>
      <c r="G53" vm="133">
        <f ca="1"/>
        <v>1.0770999999999999</v>
      </c>
      <c r="I53" vm="141">
        <f ca="1"/>
        <v>45334</v>
      </c>
      <c r="J53" vm="142">
        <f ca="1"/>
        <v>0.92820000000000003</v>
      </c>
    </row>
    <row r="54" spans="6:10" x14ac:dyDescent="0.3">
      <c r="F54" vm="143">
        <f ca="1"/>
        <v>45335</v>
      </c>
      <c r="G54" vm="144">
        <f ca="1"/>
        <v>1.0709</v>
      </c>
      <c r="I54" vm="143">
        <f ca="1"/>
        <v>45335</v>
      </c>
      <c r="J54" vm="145">
        <f ca="1"/>
        <v>0.93359999999999999</v>
      </c>
    </row>
    <row r="55" spans="6:10" x14ac:dyDescent="0.3">
      <c r="F55" vm="146">
        <f ca="1"/>
        <v>45336</v>
      </c>
      <c r="G55" vm="147">
        <f ca="1"/>
        <v>1.0725</v>
      </c>
      <c r="I55" vm="146">
        <f ca="1"/>
        <v>45336</v>
      </c>
      <c r="J55" vm="148">
        <f ca="1"/>
        <v>0.93210000000000004</v>
      </c>
    </row>
    <row r="56" spans="6:10" x14ac:dyDescent="0.3">
      <c r="F56" vm="149">
        <f ca="1"/>
        <v>45337</v>
      </c>
      <c r="G56" vm="133">
        <f ca="1"/>
        <v>1.0770999999999999</v>
      </c>
      <c r="I56" vm="149">
        <f ca="1"/>
        <v>45337</v>
      </c>
      <c r="J56" vm="134">
        <f ca="1"/>
        <v>0.92810000000000004</v>
      </c>
    </row>
    <row r="57" spans="6:10" x14ac:dyDescent="0.3">
      <c r="F57" vm="150">
        <f ca="1"/>
        <v>45338</v>
      </c>
      <c r="G57" vm="151">
        <f ca="1"/>
        <v>1.0773999999999999</v>
      </c>
      <c r="I57" vm="150">
        <f ca="1"/>
        <v>45338</v>
      </c>
      <c r="J57" vm="152">
        <f ca="1"/>
        <v>0.92779999999999996</v>
      </c>
    </row>
    <row r="58" spans="6:10" x14ac:dyDescent="0.3">
      <c r="F58" vm="153">
        <f ca="1"/>
        <v>45341</v>
      </c>
      <c r="G58" vm="154">
        <f ca="1"/>
        <v>1.0777000000000001</v>
      </c>
      <c r="I58" vm="153">
        <f ca="1"/>
        <v>45341</v>
      </c>
      <c r="J58" vm="137">
        <f ca="1"/>
        <v>0.92759999999999998</v>
      </c>
    </row>
    <row r="59" spans="6:10" x14ac:dyDescent="0.3">
      <c r="F59" vm="155">
        <f ca="1"/>
        <v>45342</v>
      </c>
      <c r="G59" vm="156">
        <f ca="1"/>
        <v>1.0803</v>
      </c>
      <c r="I59" vm="155">
        <f ca="1"/>
        <v>45342</v>
      </c>
      <c r="J59" vm="157">
        <f ca="1"/>
        <v>0.92530000000000001</v>
      </c>
    </row>
    <row r="60" spans="6:10" x14ac:dyDescent="0.3">
      <c r="F60" vm="158">
        <f ca="1"/>
        <v>45343</v>
      </c>
      <c r="G60" vm="159">
        <f ca="1"/>
        <v>1.0817000000000001</v>
      </c>
      <c r="I60" vm="158">
        <f ca="1"/>
        <v>45343</v>
      </c>
      <c r="J60" vm="160">
        <f ca="1"/>
        <v>0.92410000000000003</v>
      </c>
    </row>
    <row r="61" spans="6:10" x14ac:dyDescent="0.3">
      <c r="F61" vm="161">
        <f ca="1"/>
        <v>45344</v>
      </c>
      <c r="G61" vm="162">
        <f ca="1"/>
        <v>1.0823</v>
      </c>
      <c r="I61" vm="161">
        <f ca="1"/>
        <v>45344</v>
      </c>
      <c r="J61" vm="163">
        <f ca="1"/>
        <v>0.92359999999999998</v>
      </c>
    </row>
    <row r="62" spans="6:10" x14ac:dyDescent="0.3">
      <c r="F62" vm="164">
        <f ca="1"/>
        <v>45345</v>
      </c>
      <c r="G62" vm="165">
        <f ca="1"/>
        <v>1.0818000000000001</v>
      </c>
      <c r="I62" vm="164">
        <f ca="1"/>
        <v>45345</v>
      </c>
      <c r="J62" vm="166">
        <f ca="1"/>
        <v>0.92400000000000004</v>
      </c>
    </row>
    <row r="63" spans="6:10" x14ac:dyDescent="0.3">
      <c r="F63" vm="167">
        <f ca="1"/>
        <v>45348</v>
      </c>
      <c r="G63" vm="168">
        <f ca="1"/>
        <v>1.0847</v>
      </c>
      <c r="I63" vm="167">
        <f ca="1"/>
        <v>45348</v>
      </c>
      <c r="J63" vm="169">
        <f ca="1"/>
        <v>0.9214</v>
      </c>
    </row>
    <row r="64" spans="6:10" x14ac:dyDescent="0.3">
      <c r="F64" vm="170">
        <f ca="1"/>
        <v>45349</v>
      </c>
      <c r="G64" vm="171">
        <f ca="1"/>
        <v>1.0844</v>
      </c>
      <c r="I64" vm="170">
        <f ca="1"/>
        <v>45349</v>
      </c>
      <c r="J64" vm="116">
        <f ca="1"/>
        <v>0.92179999999999995</v>
      </c>
    </row>
    <row r="65" spans="6:10" x14ac:dyDescent="0.3">
      <c r="F65" vm="172">
        <f ca="1"/>
        <v>45350</v>
      </c>
      <c r="G65" vm="5">
        <f ca="1"/>
        <v>1.0835999999999999</v>
      </c>
      <c r="I65" vm="172">
        <f ca="1"/>
        <v>45350</v>
      </c>
      <c r="J65" vm="173">
        <f ca="1"/>
        <v>0.92249999999999999</v>
      </c>
    </row>
    <row r="66" spans="6:10" x14ac:dyDescent="0.3">
      <c r="F66" vm="174">
        <f ca="1"/>
        <v>45351</v>
      </c>
      <c r="G66" vm="156">
        <f ca="1"/>
        <v>1.0803</v>
      </c>
      <c r="I66" vm="174">
        <f ca="1"/>
        <v>45351</v>
      </c>
      <c r="J66" vm="157">
        <f ca="1"/>
        <v>0.92530000000000001</v>
      </c>
    </row>
    <row r="67" spans="6:10" x14ac:dyDescent="0.3">
      <c r="F67" vm="175">
        <f ca="1"/>
        <v>45352</v>
      </c>
      <c r="G67" vm="176">
        <f ca="1"/>
        <v>1.0837000000000001</v>
      </c>
      <c r="I67" vm="175">
        <f ca="1"/>
        <v>45352</v>
      </c>
      <c r="J67" vm="177">
        <f ca="1"/>
        <v>0.9224</v>
      </c>
    </row>
    <row r="68" spans="6:10" x14ac:dyDescent="0.3">
      <c r="F68" vm="178">
        <f ca="1"/>
        <v>45355</v>
      </c>
      <c r="G68" vm="179">
        <f ca="1"/>
        <v>1.0853999999999999</v>
      </c>
      <c r="I68" vm="178">
        <f ca="1"/>
        <v>45355</v>
      </c>
      <c r="J68" vm="180">
        <f ca="1"/>
        <v>0.92100000000000004</v>
      </c>
    </row>
    <row r="69" spans="6:10" x14ac:dyDescent="0.3">
      <c r="F69" vm="181">
        <f ca="1"/>
        <v>45356</v>
      </c>
      <c r="G69" vm="182">
        <f ca="1"/>
        <v>1.0854999999999999</v>
      </c>
      <c r="I69" vm="181">
        <f ca="1"/>
        <v>45356</v>
      </c>
      <c r="J69" vm="183">
        <f ca="1"/>
        <v>0.92090000000000005</v>
      </c>
    </row>
    <row r="70" spans="6:10" x14ac:dyDescent="0.3">
      <c r="F70" vm="184">
        <f ca="1"/>
        <v>45357</v>
      </c>
      <c r="G70" vm="96">
        <f ca="1"/>
        <v>1.0896999999999999</v>
      </c>
      <c r="I70" vm="184">
        <f ca="1"/>
        <v>45357</v>
      </c>
      <c r="J70" vm="185">
        <f ca="1"/>
        <v>0.9173</v>
      </c>
    </row>
    <row r="71" spans="6:10" x14ac:dyDescent="0.3">
      <c r="F71" vm="186">
        <f ca="1"/>
        <v>45358</v>
      </c>
      <c r="G71" vm="187">
        <f ca="1"/>
        <v>1.0946</v>
      </c>
      <c r="I71" vm="186">
        <f ca="1"/>
        <v>45358</v>
      </c>
      <c r="J71" vm="188">
        <f ca="1"/>
        <v>0.91320000000000001</v>
      </c>
    </row>
    <row r="72" spans="6:10" x14ac:dyDescent="0.3">
      <c r="F72" vm="189">
        <f ca="1"/>
        <v>45359</v>
      </c>
      <c r="G72" vm="190">
        <f ca="1"/>
        <v>1.0936999999999999</v>
      </c>
      <c r="I72" vm="189">
        <f ca="1"/>
        <v>45359</v>
      </c>
      <c r="J72" vm="191">
        <f ca="1"/>
        <v>0.91400000000000003</v>
      </c>
    </row>
    <row r="73" spans="6:10" x14ac:dyDescent="0.3">
      <c r="F73" vm="192">
        <f ca="1"/>
        <v>45362</v>
      </c>
      <c r="G73" vm="193">
        <f ca="1"/>
        <v>1.0926</v>
      </c>
      <c r="I73" vm="192">
        <f ca="1"/>
        <v>45362</v>
      </c>
      <c r="J73" vm="32">
        <f ca="1"/>
        <v>0.91520000000000001</v>
      </c>
    </row>
    <row r="74" spans="6:10" x14ac:dyDescent="0.3">
      <c r="F74" vm="194">
        <f ca="1"/>
        <v>45363</v>
      </c>
      <c r="G74" vm="195">
        <f ca="1"/>
        <v>1.0924</v>
      </c>
      <c r="I74" vm="194">
        <f ca="1"/>
        <v>45363</v>
      </c>
      <c r="J74" vm="196">
        <f ca="1"/>
        <v>0.91510000000000002</v>
      </c>
    </row>
    <row r="75" spans="6:10" x14ac:dyDescent="0.3">
      <c r="F75" vm="197">
        <f ca="1"/>
        <v>45364</v>
      </c>
      <c r="G75" vm="187">
        <f ca="1"/>
        <v>1.0946</v>
      </c>
      <c r="I75" vm="197">
        <f ca="1"/>
        <v>45364</v>
      </c>
      <c r="J75" vm="198">
        <f ca="1"/>
        <v>0.9133</v>
      </c>
    </row>
    <row r="76" spans="6:10" x14ac:dyDescent="0.3">
      <c r="F76" vm="199">
        <f ca="1"/>
        <v>45365</v>
      </c>
      <c r="G76" vm="2">
        <f ca="1"/>
        <v>1.0881000000000001</v>
      </c>
      <c r="I76" vm="199">
        <f ca="1"/>
        <v>45365</v>
      </c>
      <c r="J76" vm="93">
        <f ca="1"/>
        <v>0.91869999999999996</v>
      </c>
    </row>
    <row r="77" spans="6:10" x14ac:dyDescent="0.3">
      <c r="F77" vm="200">
        <f ca="1"/>
        <v>45366</v>
      </c>
      <c r="G77" vm="201">
        <f ca="1"/>
        <v>1.0887</v>
      </c>
      <c r="I77" vm="200">
        <f ca="1"/>
        <v>45366</v>
      </c>
      <c r="J77" vm="202">
        <f ca="1"/>
        <v>0.91820000000000002</v>
      </c>
    </row>
    <row r="78" spans="6:10" x14ac:dyDescent="0.3">
      <c r="F78" vm="203">
        <f ca="1"/>
        <v>45369</v>
      </c>
      <c r="G78" vm="204">
        <f ca="1"/>
        <v>1.0871</v>
      </c>
      <c r="I78" vm="203">
        <f ca="1"/>
        <v>45369</v>
      </c>
      <c r="J78" vm="205">
        <f ca="1"/>
        <v>0.91949999999999998</v>
      </c>
    </row>
    <row r="79" spans="6:10" x14ac:dyDescent="0.3">
      <c r="F79" vm="206">
        <f ca="1"/>
        <v>45370</v>
      </c>
      <c r="G79" vm="207">
        <f ca="1"/>
        <v>1.0865</v>
      </c>
      <c r="I79" vm="206">
        <f ca="1"/>
        <v>45370</v>
      </c>
      <c r="J79" vm="208">
        <f ca="1"/>
        <v>0.92020000000000002</v>
      </c>
    </row>
    <row r="80" spans="6:10" x14ac:dyDescent="0.3">
      <c r="F80" vm="209">
        <f ca="1"/>
        <v>45371</v>
      </c>
      <c r="G80" vm="210">
        <f ca="1"/>
        <v>1.0918000000000001</v>
      </c>
      <c r="I80" vm="209">
        <f ca="1"/>
        <v>45371</v>
      </c>
      <c r="J80" vm="67">
        <f ca="1"/>
        <v>0.91559999999999997</v>
      </c>
    </row>
    <row r="81" spans="6:10" x14ac:dyDescent="0.3">
      <c r="F81" vm="211">
        <f ca="1"/>
        <v>45372</v>
      </c>
      <c r="G81" vm="212">
        <f ca="1"/>
        <v>1.0860000000000001</v>
      </c>
      <c r="I81" vm="211">
        <f ca="1"/>
        <v>45372</v>
      </c>
      <c r="J81" vm="213">
        <f ca="1"/>
        <v>0.92069999999999996</v>
      </c>
    </row>
    <row r="82" spans="6:10" x14ac:dyDescent="0.3">
      <c r="F82" vm="214">
        <f ca="1"/>
        <v>45373</v>
      </c>
      <c r="G82" vm="215">
        <f ca="1"/>
        <v>1.0805</v>
      </c>
      <c r="I82" vm="214">
        <f ca="1"/>
        <v>45373</v>
      </c>
      <c r="J82" vm="216">
        <f ca="1"/>
        <v>0.92520000000000002</v>
      </c>
    </row>
    <row r="83" spans="6:10" x14ac:dyDescent="0.3">
      <c r="F83" vm="217">
        <f ca="1"/>
        <v>45376</v>
      </c>
      <c r="G83" vm="5">
        <f ca="1"/>
        <v>1.0835999999999999</v>
      </c>
      <c r="I83" vm="217">
        <f ca="1"/>
        <v>45376</v>
      </c>
      <c r="J83" vm="218">
        <f ca="1"/>
        <v>0.92259999999999998</v>
      </c>
    </row>
    <row r="84" spans="6:10" x14ac:dyDescent="0.3">
      <c r="F84" vm="219">
        <f ca="1"/>
        <v>45377</v>
      </c>
      <c r="G84" vm="220">
        <f ca="1"/>
        <v>1.083</v>
      </c>
      <c r="I84" vm="219">
        <f ca="1"/>
        <v>45377</v>
      </c>
      <c r="J84" vm="221">
        <f ca="1"/>
        <v>0.92300000000000004</v>
      </c>
    </row>
    <row r="85" spans="6:10" x14ac:dyDescent="0.3">
      <c r="F85" vm="222">
        <f ca="1"/>
        <v>45378</v>
      </c>
      <c r="G85" vm="223">
        <f ca="1"/>
        <v>1.0826</v>
      </c>
      <c r="I85" vm="222">
        <f ca="1"/>
        <v>45378</v>
      </c>
      <c r="J85" vm="224">
        <f ca="1"/>
        <v>0.9234</v>
      </c>
    </row>
    <row r="86" spans="6:10" x14ac:dyDescent="0.3">
      <c r="F86" vm="225">
        <f ca="1"/>
        <v>45379</v>
      </c>
      <c r="G86" vm="226">
        <f ca="1"/>
        <v>1.0787</v>
      </c>
      <c r="I86" vm="225">
        <f ca="1"/>
        <v>45379</v>
      </c>
      <c r="J86" vm="227">
        <f ca="1"/>
        <v>0.92669999999999997</v>
      </c>
    </row>
    <row r="87" spans="6:10" x14ac:dyDescent="0.3">
      <c r="F87" vm="228">
        <f ca="1"/>
        <v>45380</v>
      </c>
      <c r="G87" vm="229">
        <f ca="1"/>
        <v>1.0792999999999999</v>
      </c>
      <c r="I87" vm="228">
        <f ca="1"/>
        <v>45380</v>
      </c>
      <c r="J87" vm="230">
        <f ca="1"/>
        <v>0.9264</v>
      </c>
    </row>
    <row r="88" spans="6:10" x14ac:dyDescent="0.3">
      <c r="F88" vm="231">
        <f ca="1"/>
        <v>45383</v>
      </c>
      <c r="G88" vm="232">
        <f ca="1"/>
        <v>1.0743</v>
      </c>
      <c r="I88" vm="231">
        <f ca="1"/>
        <v>45383</v>
      </c>
      <c r="J88" vm="233">
        <f ca="1"/>
        <v>0.93079999999999996</v>
      </c>
    </row>
    <row r="89" spans="6:10" x14ac:dyDescent="0.3">
      <c r="F89" vm="234">
        <f ca="1"/>
        <v>45384</v>
      </c>
      <c r="G89" vm="235">
        <f ca="1"/>
        <v>1.0768</v>
      </c>
      <c r="I89" vm="234">
        <f ca="1"/>
        <v>45384</v>
      </c>
      <c r="J89" vm="236">
        <f ca="1"/>
        <v>0.9284</v>
      </c>
    </row>
    <row r="90" spans="6:10" x14ac:dyDescent="0.3">
      <c r="F90" vm="237">
        <f ca="1"/>
        <v>45385</v>
      </c>
      <c r="G90" vm="238">
        <f ca="1"/>
        <v>1.0834999999999999</v>
      </c>
      <c r="I90" vm="237">
        <f ca="1"/>
        <v>45385</v>
      </c>
      <c r="J90" vm="6">
        <f ca="1"/>
        <v>0.92279999999999995</v>
      </c>
    </row>
    <row r="91" spans="6:10" x14ac:dyDescent="0.3">
      <c r="F91" vm="239">
        <f ca="1"/>
        <v>45386</v>
      </c>
      <c r="G91" vm="238">
        <f ca="1"/>
        <v>1.0834999999999999</v>
      </c>
      <c r="I91" vm="239">
        <f ca="1"/>
        <v>45386</v>
      </c>
      <c r="J91" vm="218">
        <f ca="1"/>
        <v>0.92259999999999998</v>
      </c>
    </row>
    <row r="92" spans="6:10" x14ac:dyDescent="0.3">
      <c r="F92" vm="240">
        <f ca="1"/>
        <v>45387</v>
      </c>
      <c r="G92" vm="238">
        <f ca="1"/>
        <v>1.0834999999999999</v>
      </c>
      <c r="I92" vm="240">
        <f ca="1"/>
        <v>45387</v>
      </c>
      <c r="J92" vm="218">
        <f ca="1"/>
        <v>0.92259999999999998</v>
      </c>
    </row>
    <row r="93" spans="6:10" x14ac:dyDescent="0.3">
      <c r="F93" vm="241">
        <f ca="1"/>
        <v>45390</v>
      </c>
      <c r="G93" vm="242">
        <f ca="1"/>
        <v>1.0858000000000001</v>
      </c>
      <c r="I93" vm="241">
        <f ca="1"/>
        <v>45390</v>
      </c>
      <c r="J93" vm="213">
        <f ca="1"/>
        <v>0.92069999999999996</v>
      </c>
    </row>
    <row r="94" spans="6:10" x14ac:dyDescent="0.3">
      <c r="F94" vm="243">
        <f ca="1"/>
        <v>45391</v>
      </c>
      <c r="G94" vm="182">
        <f ca="1"/>
        <v>1.0854999999999999</v>
      </c>
      <c r="I94" vm="243">
        <f ca="1"/>
        <v>45391</v>
      </c>
      <c r="J94" vm="183">
        <f ca="1"/>
        <v>0.92090000000000005</v>
      </c>
    </row>
    <row r="95" spans="6:10" x14ac:dyDescent="0.3">
      <c r="F95" vm="244">
        <f ca="1"/>
        <v>45392</v>
      </c>
      <c r="G95" vm="245">
        <f ca="1"/>
        <v>1.0742</v>
      </c>
      <c r="I95" vm="244">
        <f ca="1"/>
        <v>45392</v>
      </c>
      <c r="J95" vm="233">
        <f ca="1"/>
        <v>0.93079999999999996</v>
      </c>
    </row>
    <row r="96" spans="6:10" x14ac:dyDescent="0.3">
      <c r="F96" vm="246">
        <f ca="1"/>
        <v>45393</v>
      </c>
      <c r="G96" vm="247">
        <f ca="1"/>
        <v>1.0724</v>
      </c>
      <c r="I96" vm="246">
        <f ca="1"/>
        <v>45393</v>
      </c>
      <c r="J96" vm="148">
        <f ca="1"/>
        <v>0.93210000000000004</v>
      </c>
    </row>
    <row r="97" spans="6:10" x14ac:dyDescent="0.3">
      <c r="F97" vm="248">
        <f ca="1"/>
        <v>45394</v>
      </c>
      <c r="G97" vm="249">
        <f ca="1"/>
        <v>1.0642</v>
      </c>
      <c r="I97" vm="248">
        <f ca="1"/>
        <v>45394</v>
      </c>
      <c r="J97" vm="250">
        <f ca="1"/>
        <v>0.93930000000000002</v>
      </c>
    </row>
    <row r="98" spans="6:10" x14ac:dyDescent="0.3">
      <c r="F98" vm="251">
        <f ca="1"/>
        <v>45397</v>
      </c>
      <c r="G98" vm="252">
        <f ca="1"/>
        <v>1.0622</v>
      </c>
      <c r="I98" vm="251">
        <f ca="1"/>
        <v>45397</v>
      </c>
      <c r="J98" vm="253">
        <f ca="1"/>
        <v>0.94110000000000005</v>
      </c>
    </row>
    <row r="99" spans="6:10" x14ac:dyDescent="0.3">
      <c r="F99" vm="254">
        <f ca="1"/>
        <v>45398</v>
      </c>
      <c r="G99" vm="255">
        <f ca="1"/>
        <v>1.0617000000000001</v>
      </c>
      <c r="I99" vm="254">
        <f ca="1"/>
        <v>45398</v>
      </c>
      <c r="J99" vm="256">
        <f ca="1"/>
        <v>0.9415</v>
      </c>
    </row>
    <row r="100" spans="6:10" x14ac:dyDescent="0.3">
      <c r="F100" vm="257">
        <f ca="1"/>
        <v>45399</v>
      </c>
      <c r="G100" vm="258">
        <f ca="1"/>
        <v>1.0670999999999999</v>
      </c>
      <c r="I100" vm="257">
        <f ca="1"/>
        <v>45399</v>
      </c>
      <c r="J100" vm="259">
        <f ca="1"/>
        <v>0.93679999999999997</v>
      </c>
    </row>
    <row r="101" spans="6:10" x14ac:dyDescent="0.3">
      <c r="F101" vm="260">
        <f ca="1"/>
        <v>45400</v>
      </c>
      <c r="G101" vm="261">
        <f ca="1"/>
        <v>1.0643</v>
      </c>
      <c r="I101" vm="260">
        <f ca="1"/>
        <v>45400</v>
      </c>
      <c r="J101" vm="262">
        <f ca="1"/>
        <v>0.93940000000000001</v>
      </c>
    </row>
    <row r="102" spans="6:10" x14ac:dyDescent="0.3">
      <c r="F102" vm="263">
        <f ca="1"/>
        <v>45401</v>
      </c>
      <c r="G102" vm="264">
        <f ca="1"/>
        <v>1.0653999999999999</v>
      </c>
      <c r="I102" vm="263">
        <f ca="1"/>
        <v>45401</v>
      </c>
      <c r="J102" vm="265">
        <f ca="1"/>
        <v>0.93840000000000001</v>
      </c>
    </row>
    <row r="103" spans="6:10" x14ac:dyDescent="0.3">
      <c r="F103" vm="266">
        <f ca="1"/>
        <v>45404</v>
      </c>
      <c r="G103" vm="264">
        <f ca="1"/>
        <v>1.0653999999999999</v>
      </c>
      <c r="I103" vm="266">
        <f ca="1"/>
        <v>45404</v>
      </c>
      <c r="J103" vm="265">
        <f ca="1"/>
        <v>0.93840000000000001</v>
      </c>
    </row>
    <row r="104" spans="6:10" x14ac:dyDescent="0.3">
      <c r="F104" vm="267">
        <f ca="1"/>
        <v>45405</v>
      </c>
      <c r="G104" vm="268">
        <f ca="1"/>
        <v>1.0699000000000001</v>
      </c>
      <c r="I104" vm="267">
        <f ca="1"/>
        <v>45405</v>
      </c>
      <c r="J104" vm="269">
        <f ca="1"/>
        <v>0.93430000000000002</v>
      </c>
    </row>
    <row r="105" spans="6:10" x14ac:dyDescent="0.3">
      <c r="F105" vm="270">
        <f ca="1"/>
        <v>45406</v>
      </c>
      <c r="G105" vm="271">
        <f ca="1"/>
        <v>1.0697000000000001</v>
      </c>
      <c r="I105" vm="270">
        <f ca="1"/>
        <v>45406</v>
      </c>
      <c r="J105" vm="272">
        <f ca="1"/>
        <v>0.9345</v>
      </c>
    </row>
    <row r="106" spans="6:10" x14ac:dyDescent="0.3">
      <c r="F106" vm="273">
        <f ca="1"/>
        <v>45407</v>
      </c>
      <c r="G106" vm="274">
        <f ca="1"/>
        <v>1.0729</v>
      </c>
      <c r="I106" vm="273">
        <f ca="1"/>
        <v>45407</v>
      </c>
      <c r="J106" vm="275">
        <f ca="1"/>
        <v>0.93200000000000005</v>
      </c>
    </row>
    <row r="107" spans="6:10" x14ac:dyDescent="0.3">
      <c r="F107" vm="276">
        <f ca="1"/>
        <v>45408</v>
      </c>
      <c r="G107" vm="277">
        <f ca="1"/>
        <v>1.0691999999999999</v>
      </c>
      <c r="I107" vm="276">
        <f ca="1"/>
        <v>45408</v>
      </c>
      <c r="J107" vm="278">
        <f ca="1"/>
        <v>0.93489999999999995</v>
      </c>
    </row>
    <row r="108" spans="6:10" x14ac:dyDescent="0.3">
      <c r="F108" vm="279">
        <f ca="1"/>
        <v>45411</v>
      </c>
      <c r="G108" vm="280">
        <f ca="1"/>
        <v>1.0719000000000001</v>
      </c>
      <c r="I108" vm="279">
        <f ca="1"/>
        <v>45411</v>
      </c>
      <c r="J108" vm="281">
        <f ca="1"/>
        <v>0.93259999999999998</v>
      </c>
    </row>
    <row r="109" spans="6:10" x14ac:dyDescent="0.3">
      <c r="F109" vm="282">
        <f ca="1"/>
        <v>45412</v>
      </c>
      <c r="G109" vm="283">
        <f ca="1"/>
        <v>1.0665</v>
      </c>
      <c r="I109" vm="282">
        <f ca="1"/>
        <v>45412</v>
      </c>
      <c r="J109" vm="284">
        <f ca="1"/>
        <v>0.93740000000000001</v>
      </c>
    </row>
    <row r="110" spans="6:10" x14ac:dyDescent="0.3">
      <c r="F110" vm="285">
        <f ca="1"/>
        <v>45413</v>
      </c>
      <c r="G110" vm="144">
        <f ca="1"/>
        <v>1.0709</v>
      </c>
      <c r="I110" vm="285">
        <f ca="1"/>
        <v>45413</v>
      </c>
      <c r="J110" vm="286">
        <f ca="1"/>
        <v>0.93340000000000001</v>
      </c>
    </row>
    <row r="111" spans="6:10" x14ac:dyDescent="0.3">
      <c r="F111" vm="287">
        <f ca="1"/>
        <v>45414</v>
      </c>
      <c r="G111" vm="147">
        <f ca="1"/>
        <v>1.0725</v>
      </c>
      <c r="I111" vm="287">
        <f ca="1"/>
        <v>45414</v>
      </c>
      <c r="J111" vm="148">
        <f ca="1"/>
        <v>0.93210000000000004</v>
      </c>
    </row>
    <row r="112" spans="6:10" x14ac:dyDescent="0.3">
      <c r="F112" vm="288">
        <f ca="1"/>
        <v>45415</v>
      </c>
      <c r="G112" vm="289">
        <f ca="1"/>
        <v>1.0758000000000001</v>
      </c>
      <c r="I112" vm="288">
        <f ca="1"/>
        <v>45415</v>
      </c>
      <c r="J112" vm="290">
        <f ca="1"/>
        <v>0.92920000000000003</v>
      </c>
    </row>
    <row r="113" spans="6:10" x14ac:dyDescent="0.3">
      <c r="F113" vm="291">
        <f ca="1"/>
        <v>45418</v>
      </c>
      <c r="G113" vm="235">
        <f ca="1"/>
        <v>1.0768</v>
      </c>
      <c r="I113" vm="291">
        <f ca="1"/>
        <v>45418</v>
      </c>
      <c r="J113" vm="292">
        <f ca="1"/>
        <v>0.92849999999999999</v>
      </c>
    </row>
    <row r="114" spans="6:10" x14ac:dyDescent="0.3">
      <c r="F114" vm="293">
        <f ca="1"/>
        <v>45419</v>
      </c>
      <c r="G114" vm="294">
        <f ca="1"/>
        <v>1.0751999999999999</v>
      </c>
      <c r="I114" vm="293">
        <f ca="1"/>
        <v>45419</v>
      </c>
      <c r="J114" vm="295">
        <f ca="1"/>
        <v>0.92959999999999998</v>
      </c>
    </row>
    <row r="115" spans="6:10" x14ac:dyDescent="0.3">
      <c r="F115" vm="296">
        <f ca="1"/>
        <v>45420</v>
      </c>
      <c r="G115" vm="297">
        <f ca="1"/>
        <v>1.0745</v>
      </c>
      <c r="I115" vm="296">
        <f ca="1"/>
        <v>45420</v>
      </c>
      <c r="J115" vm="298">
        <f ca="1"/>
        <v>0.93020000000000003</v>
      </c>
    </row>
    <row r="116" spans="6:10" x14ac:dyDescent="0.3">
      <c r="F116" vm="299">
        <f ca="1"/>
        <v>45421</v>
      </c>
      <c r="G116" vm="300">
        <f ca="1"/>
        <v>1.0781000000000001</v>
      </c>
      <c r="I116" vm="299">
        <f ca="1"/>
        <v>45421</v>
      </c>
      <c r="J116" vm="301">
        <f ca="1"/>
        <v>0.9274</v>
      </c>
    </row>
    <row r="117" spans="6:10" x14ac:dyDescent="0.3">
      <c r="F117" vm="302">
        <f ca="1"/>
        <v>45422</v>
      </c>
      <c r="G117" vm="303">
        <f ca="1"/>
        <v>1.0769</v>
      </c>
      <c r="I117" vm="302">
        <f ca="1"/>
        <v>45422</v>
      </c>
      <c r="J117" vm="142">
        <f ca="1"/>
        <v>0.92820000000000003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69D5AA00B6824C8ADC5C77F499E4F1" ma:contentTypeVersion="4" ma:contentTypeDescription="Create a new document." ma:contentTypeScope="" ma:versionID="887d90f25c2c0bd0a93d5c6877fb99b2">
  <xsd:schema xmlns:xsd="http://www.w3.org/2001/XMLSchema" xmlns:xs="http://www.w3.org/2001/XMLSchema" xmlns:p="http://schemas.microsoft.com/office/2006/metadata/properties" xmlns:ns3="3b28bbb0-8887-4a48-9cbd-1d80f8686447" targetNamespace="http://schemas.microsoft.com/office/2006/metadata/properties" ma:root="true" ma:fieldsID="8741705b14bb84f0af71d5ed554a5cb2" ns3:_="">
    <xsd:import namespace="3b28bbb0-8887-4a48-9cbd-1d80f868644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28bbb0-8887-4a48-9cbd-1d80f86864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0B827B6-ABD3-47C0-A05D-0C2EF80766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28bbb0-8887-4a48-9cbd-1d80f86864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94C522-73E6-4635-B95E-C0FBFDED7B90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296E7618-82C6-44A1-A600-6AE4424D67C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9C36321-9887-430B-B1BB-C61892E5C467}">
  <ds:schemaRefs>
    <ds:schemaRef ds:uri="http://schemas.microsoft.com/office/2006/documentManagement/types"/>
    <ds:schemaRef ds:uri="3b28bbb0-8887-4a48-9cbd-1d80f8686447"/>
    <ds:schemaRef ds:uri="http://purl.org/dc/dcmitype/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Database</vt:lpstr>
      <vt:lpstr>Cantidad Invertida</vt:lpstr>
      <vt:lpstr>Balance</vt:lpstr>
      <vt:lpstr>Entradas </vt:lpstr>
      <vt:lpstr>Comisiones</vt:lpstr>
      <vt:lpstr>Conversion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Martinez</dc:creator>
  <cp:lastModifiedBy>Luis Martinez Borges</cp:lastModifiedBy>
  <cp:lastPrinted>2024-05-13T11:15:01Z</cp:lastPrinted>
  <dcterms:created xsi:type="dcterms:W3CDTF">2024-04-23T10:17:29Z</dcterms:created>
  <dcterms:modified xsi:type="dcterms:W3CDTF">2024-05-13T11:21:28Z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0x0101007569D5AA00B6824C8ADC5C77F499E4F1</vt:lpwstr>
  </property>
</Properties>
</file>